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15" tabRatio="882" activeTab="0"/>
  </bookViews>
  <sheets>
    <sheet name="6 мес" sheetId="1" r:id="rId1"/>
  </sheets>
  <definedNames/>
  <calcPr fullCalcOnLoad="1"/>
</workbook>
</file>

<file path=xl/sharedStrings.xml><?xml version="1.0" encoding="utf-8"?>
<sst xmlns="http://schemas.openxmlformats.org/spreadsheetml/2006/main" count="173" uniqueCount="117">
  <si>
    <t>№ п/п</t>
  </si>
  <si>
    <t>Наименование показателей тарифной сметы</t>
  </si>
  <si>
    <t xml:space="preserve">Ед.изм 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</si>
  <si>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</si>
  <si>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</si>
  <si>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</si>
  <si>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</si>
  <si>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</si>
  <si>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Сырье и материалы</t>
  </si>
  <si>
    <t>Затраты на оплату труда всего</t>
  </si>
  <si>
    <t>Заработная плата</t>
  </si>
  <si>
    <t>3.</t>
  </si>
  <si>
    <t xml:space="preserve">Амортизация </t>
  </si>
  <si>
    <t xml:space="preserve">Ремонт, всего </t>
  </si>
  <si>
    <t>5.</t>
  </si>
  <si>
    <t>Услуги сторонних организаций производственного характера</t>
  </si>
  <si>
    <t>6.</t>
  </si>
  <si>
    <t>II</t>
  </si>
  <si>
    <t>Расходы периода, всего</t>
  </si>
  <si>
    <t xml:space="preserve">Общие административные расходы всего </t>
  </si>
  <si>
    <t>З/пл адм.персонала</t>
  </si>
  <si>
    <t>Налоговые платежи</t>
  </si>
  <si>
    <t>Коммунальные услуги</t>
  </si>
  <si>
    <t>Услуги банка</t>
  </si>
  <si>
    <t>III</t>
  </si>
  <si>
    <t>Всего затрат</t>
  </si>
  <si>
    <t>Тыс.тенге</t>
  </si>
  <si>
    <t>IV</t>
  </si>
  <si>
    <t xml:space="preserve">Прибыль </t>
  </si>
  <si>
    <t>V</t>
  </si>
  <si>
    <t>Всего доходов</t>
  </si>
  <si>
    <t>Тыс. тенге</t>
  </si>
  <si>
    <t>VI</t>
  </si>
  <si>
    <t>Объемы оказываемых услуг</t>
  </si>
  <si>
    <t>Тыс /м³</t>
  </si>
  <si>
    <t>VII</t>
  </si>
  <si>
    <t>Тариф (без НДС)</t>
  </si>
  <si>
    <t xml:space="preserve">Тенге /м³ </t>
  </si>
  <si>
    <t>VIII</t>
  </si>
  <si>
    <t>1.1</t>
  </si>
  <si>
    <t>1.2</t>
  </si>
  <si>
    <t>1.3</t>
  </si>
  <si>
    <t>2.1</t>
  </si>
  <si>
    <t>2.2</t>
  </si>
  <si>
    <t>4.1</t>
  </si>
  <si>
    <t>5.1</t>
  </si>
  <si>
    <t>5.2</t>
  </si>
  <si>
    <t>5.3</t>
  </si>
  <si>
    <t>5.4</t>
  </si>
  <si>
    <t>охрана труда и техника безопасности</t>
  </si>
  <si>
    <t>обязательные виды страхования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</si>
  <si>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</si>
  <si>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</si>
  <si>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</si>
  <si>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</si>
  <si>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</si>
  <si>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</si>
  <si>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</si>
  <si>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</si>
  <si>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</si>
  <si>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</si>
  <si>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Канцелярские товары</t>
  </si>
  <si>
    <t>Аренда основных средств</t>
  </si>
  <si>
    <t>тыс.тенге</t>
  </si>
  <si>
    <t>6.11</t>
  </si>
  <si>
    <t>тыс.м3</t>
  </si>
  <si>
    <t xml:space="preserve">  </t>
  </si>
  <si>
    <t>6.12</t>
  </si>
  <si>
    <t>6.13</t>
  </si>
  <si>
    <t>6.14</t>
  </si>
  <si>
    <t>6.15</t>
  </si>
  <si>
    <t>6.16</t>
  </si>
  <si>
    <t>Услуги связи</t>
  </si>
  <si>
    <t>%</t>
  </si>
  <si>
    <t>Электроэнергия</t>
  </si>
  <si>
    <t>Горюче-смазочные материалы</t>
  </si>
  <si>
    <t>Химические реагенты</t>
  </si>
  <si>
    <t>Запасные части для автотехники</t>
  </si>
  <si>
    <t>1.4</t>
  </si>
  <si>
    <t>1.5</t>
  </si>
  <si>
    <t>Выплаты за разъездной характер работы</t>
  </si>
  <si>
    <t>затраты на поверку и аттестацию приборов учета, лаборатории (анализ воды, тех.осмотр машин, поверка, аттестация, актуализация)</t>
  </si>
  <si>
    <t>Другие затраты, всего</t>
  </si>
  <si>
    <t>5.4.1.</t>
  </si>
  <si>
    <t>5.4.2.</t>
  </si>
  <si>
    <t>Услуги по охране объекта н/ст и лаборатории</t>
  </si>
  <si>
    <t>5.4.3.</t>
  </si>
  <si>
    <t>5.4.4.</t>
  </si>
  <si>
    <t>Услуги по сервисному обслуживанию систем видеонабл.и охранной сигнализации</t>
  </si>
  <si>
    <t>Командировочные расходы (полевые)</t>
  </si>
  <si>
    <t>Расходы на периодическую печать</t>
  </si>
  <si>
    <t>Подготовка кадров</t>
  </si>
  <si>
    <t>Отчисления в фонд ликвидации месторождени</t>
  </si>
  <si>
    <t>Соправождение 1-С Бухгалтерия, изготовление паспортов, информационные услуги</t>
  </si>
  <si>
    <t>исп.Кофанова ТС</t>
  </si>
  <si>
    <t>Обслуживание выч.техники</t>
  </si>
  <si>
    <t>Расходы на содержание легкового автотранспорта</t>
  </si>
  <si>
    <t>Нормативно технические потери</t>
  </si>
  <si>
    <t>Кап.ремонт, не приводящий к росту стоимости осн. фондов</t>
  </si>
  <si>
    <t>Директор ЗКФ РГП "Казводхоз"</t>
  </si>
  <si>
    <t xml:space="preserve">коммунальные услуги </t>
  </si>
  <si>
    <t>Возврат дохода с вводом компенсируюшего тарифа</t>
  </si>
  <si>
    <t xml:space="preserve">% вып </t>
  </si>
  <si>
    <t>Материальные затраты всего,               в том числе</t>
  </si>
  <si>
    <t>2.3</t>
  </si>
  <si>
    <t>Отчисления ОСМС</t>
  </si>
  <si>
    <t xml:space="preserve">Социальный налог </t>
  </si>
  <si>
    <t>Социальные  отчисления</t>
  </si>
  <si>
    <t>Социальные отчисления</t>
  </si>
  <si>
    <t xml:space="preserve">   </t>
  </si>
  <si>
    <t>,</t>
  </si>
  <si>
    <t>5.4.5.</t>
  </si>
  <si>
    <t xml:space="preserve">Прочие </t>
  </si>
  <si>
    <t>Утвержденная ТС на 2021 год с 1.01.2021</t>
  </si>
  <si>
    <t>факт                      за 6 мес 2021г</t>
  </si>
  <si>
    <t xml:space="preserve">Информация для потребителей о ходе исполнения тарифной сметы на услуги подачи воды по распределительным сетям Каменского производственного участка Западно-Казахстанского филиала РГП на ПХВ "Казводхоз" КВР МЭГПР РК за 1-е полугодие 2021 года   </t>
  </si>
  <si>
    <t>Н.У.Джумагалиев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</si>
</sst>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00000"/>
    <numFmt numFmtId="183" formatCode="0.00000000"/>
    <numFmt numFmtId="184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u val="single"/>
      <sz val="9"/>
      <name val="Times New Roman"/>
      <family val="1"/>
    </font>
    <font>
      <sz val="9"/>
      <name val="Calibri"/>
      <family val="2"/>
    </font>
    <font>
      <sz val="7"/>
      <name val="Times New Roman"/>
      <family val="1"/>
    </font>
    <font>
      <b/>
      <sz val="9"/>
      <name val="Arial Cyr"/>
      <family val="0"/>
    </font>
    <font>
      <b/>
      <sz val="8"/>
      <name val="Times New Roman"/>
      <family val="1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right" vertical="top" wrapText="1"/>
    </xf>
    <xf numFmtId="0" fontId="8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172" fontId="2" fillId="33" borderId="0" xfId="0" applyNumberFormat="1" applyFont="1" applyFill="1" applyBorder="1" applyAlignment="1">
      <alignment horizontal="right" vertical="center" wrapText="1"/>
    </xf>
    <xf numFmtId="172" fontId="3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wrapText="1"/>
    </xf>
    <xf numFmtId="2" fontId="9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2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3"/>
  <sheetViews>
    <sheetView tabSelected="1" zoomScalePageLayoutView="0" workbookViewId="0" topLeftCell="A9">
      <selection activeCell="K24" sqref="K24"/>
    </sheetView>
  </sheetViews>
  <sheetFormatPr defaultColWidth="9.140625" defaultRowHeight="15"/>
  <cols>
    <col min="1" max="1" width="6.140625" style="2" customWidth="1"/>
    <col min="2" max="2" width="47.57421875" style="2" customWidth="1"/>
    <col min="3" max="3" width="9.421875" style="10" customWidth="1"/>
    <col min="4" max="4" width="13.57421875" style="10" customWidth="1"/>
    <col min="5" max="5" width="12.00390625" style="9" customWidth="1"/>
    <col min="6" max="6" width="7.28125" style="9" customWidth="1"/>
    <col min="7" max="7" width="8.00390625" style="26" customWidth="1"/>
    <col min="8" max="8" width="7.421875" style="26" customWidth="1"/>
    <col min="9" max="67" width="9.140625" style="26" customWidth="1"/>
    <col min="68" max="16384" width="9.140625" style="47" customWidth="1"/>
  </cols>
  <sheetData>
    <row r="1" spans="1:6" ht="27" customHeight="1" hidden="1">
      <c r="A1" s="63" t="s">
        <v>66</v>
      </c>
      <c r="B1" s="64"/>
      <c r="C1" s="64"/>
      <c r="D1" s="64"/>
      <c r="E1" s="33"/>
      <c r="F1" s="33"/>
    </row>
    <row r="2" spans="1:6" ht="27" customHeight="1" hidden="1">
      <c r="A2" s="38"/>
      <c r="B2" s="33"/>
      <c r="C2" s="33"/>
      <c r="D2" s="33"/>
      <c r="E2" s="31"/>
      <c r="F2" s="31"/>
    </row>
    <row r="3" spans="1:17" s="2" customFormat="1" ht="42.75" customHeight="1">
      <c r="A3" s="69" t="s">
        <v>115</v>
      </c>
      <c r="B3" s="69"/>
      <c r="C3" s="69"/>
      <c r="D3" s="69"/>
      <c r="E3" s="69"/>
      <c r="F3" s="69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2.25" customHeight="1">
      <c r="A4" s="65"/>
      <c r="B4" s="65"/>
      <c r="C4" s="65"/>
      <c r="D4" s="65"/>
      <c r="E4" s="65"/>
      <c r="F4" s="6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67" s="50" customFormat="1" ht="37.5" customHeight="1" thickBot="1">
      <c r="A5" s="16" t="s">
        <v>0</v>
      </c>
      <c r="B5" s="5" t="s">
        <v>1</v>
      </c>
      <c r="C5" s="5" t="s">
        <v>2</v>
      </c>
      <c r="D5" s="34" t="s">
        <v>113</v>
      </c>
      <c r="E5" s="17" t="s">
        <v>114</v>
      </c>
      <c r="F5" s="5" t="s">
        <v>102</v>
      </c>
      <c r="G5" s="48"/>
      <c r="H5" s="48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</row>
    <row r="6" spans="1:67" s="27" customFormat="1" ht="27" customHeight="1" thickBot="1">
      <c r="A6" s="17" t="s">
        <v>3</v>
      </c>
      <c r="B6" s="18" t="s">
        <v>4</v>
      </c>
      <c r="C6" s="17" t="s">
        <v>5</v>
      </c>
      <c r="D6" s="13">
        <f>D8+D14+D20+D21+D24</f>
        <v>218867.334</v>
      </c>
      <c r="E6" s="36">
        <f>E8+E14+E20+E21+E24</f>
        <v>136266.2</v>
      </c>
      <c r="F6" s="36">
        <f>E6/D6*100</f>
        <v>62.259724879730115</v>
      </c>
      <c r="G6" s="23"/>
      <c r="H6" s="2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8" ht="12" customHeight="1" thickBot="1">
      <c r="A7" s="17"/>
      <c r="B7" s="42" t="s">
        <v>6</v>
      </c>
      <c r="C7" s="17" t="s">
        <v>5</v>
      </c>
      <c r="D7" s="13"/>
      <c r="E7" s="36"/>
      <c r="F7" s="36"/>
      <c r="G7" s="25"/>
      <c r="H7" s="23"/>
    </row>
    <row r="8" spans="1:67" s="27" customFormat="1" ht="15" customHeight="1" thickBot="1">
      <c r="A8" s="17" t="s">
        <v>7</v>
      </c>
      <c r="B8" s="19" t="s">
        <v>103</v>
      </c>
      <c r="C8" s="17" t="s">
        <v>5</v>
      </c>
      <c r="D8" s="13">
        <f>D9+D10+D11+D12+D13</f>
        <v>52961.86</v>
      </c>
      <c r="E8" s="36">
        <f>E9+E10+E11+E12+E13</f>
        <v>32202.9</v>
      </c>
      <c r="F8" s="36">
        <f aca="true" t="shared" si="0" ref="F8:F14">E8/D8*100</f>
        <v>60.80394457445415</v>
      </c>
      <c r="G8" s="23"/>
      <c r="H8" s="23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67" s="51" customFormat="1" ht="12" customHeight="1" thickBot="1">
      <c r="A9" s="11" t="s">
        <v>39</v>
      </c>
      <c r="B9" s="12" t="s">
        <v>8</v>
      </c>
      <c r="C9" s="41" t="s">
        <v>5</v>
      </c>
      <c r="D9" s="40">
        <v>9272.73</v>
      </c>
      <c r="E9" s="39">
        <v>5960.8</v>
      </c>
      <c r="F9" s="39">
        <f t="shared" si="0"/>
        <v>64.28311834810245</v>
      </c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</row>
    <row r="10" spans="1:17" s="27" customFormat="1" ht="13.5" customHeight="1" thickBot="1">
      <c r="A10" s="11" t="s">
        <v>40</v>
      </c>
      <c r="B10" s="12" t="s">
        <v>74</v>
      </c>
      <c r="C10" s="41" t="s">
        <v>5</v>
      </c>
      <c r="D10" s="40">
        <v>27961.8</v>
      </c>
      <c r="E10" s="39">
        <v>17806.7</v>
      </c>
      <c r="F10" s="39">
        <f t="shared" si="0"/>
        <v>63.6822379102919</v>
      </c>
      <c r="G10" s="25"/>
      <c r="H10" s="25"/>
      <c r="I10" s="26"/>
      <c r="J10" s="26"/>
      <c r="K10" s="26"/>
      <c r="L10" s="26"/>
      <c r="M10" s="26"/>
      <c r="N10" s="26"/>
      <c r="O10" s="26"/>
      <c r="P10" s="26"/>
      <c r="Q10" s="26"/>
    </row>
    <row r="11" spans="1:9" s="26" customFormat="1" ht="12.75" customHeight="1" thickBot="1">
      <c r="A11" s="11" t="s">
        <v>41</v>
      </c>
      <c r="B11" s="12" t="s">
        <v>75</v>
      </c>
      <c r="C11" s="41" t="s">
        <v>5</v>
      </c>
      <c r="D11" s="40">
        <v>11478.21</v>
      </c>
      <c r="E11" s="39">
        <v>5499.8</v>
      </c>
      <c r="F11" s="39">
        <f t="shared" si="0"/>
        <v>47.91513659359779</v>
      </c>
      <c r="G11" s="25"/>
      <c r="H11" s="25"/>
      <c r="I11" s="26" t="s">
        <v>109</v>
      </c>
    </row>
    <row r="12" spans="1:17" s="27" customFormat="1" ht="13.5" customHeight="1" thickBot="1">
      <c r="A12" s="11" t="s">
        <v>78</v>
      </c>
      <c r="B12" s="12" t="s">
        <v>76</v>
      </c>
      <c r="C12" s="41" t="s">
        <v>5</v>
      </c>
      <c r="D12" s="40">
        <v>1676.3</v>
      </c>
      <c r="E12" s="39">
        <v>554.9</v>
      </c>
      <c r="F12" s="39">
        <f t="shared" si="0"/>
        <v>33.102666587126414</v>
      </c>
      <c r="G12" s="25"/>
      <c r="H12" s="25"/>
      <c r="I12" s="26" t="s">
        <v>110</v>
      </c>
      <c r="J12" s="26"/>
      <c r="K12" s="26"/>
      <c r="L12" s="26"/>
      <c r="M12" s="26"/>
      <c r="N12" s="26"/>
      <c r="O12" s="26"/>
      <c r="P12" s="26"/>
      <c r="Q12" s="26"/>
    </row>
    <row r="13" spans="1:8" ht="12.75" thickBot="1">
      <c r="A13" s="11" t="s">
        <v>79</v>
      </c>
      <c r="B13" s="12" t="s">
        <v>77</v>
      </c>
      <c r="C13" s="41" t="s">
        <v>5</v>
      </c>
      <c r="D13" s="40">
        <v>2572.82</v>
      </c>
      <c r="E13" s="39">
        <v>2380.7</v>
      </c>
      <c r="F13" s="39">
        <f t="shared" si="0"/>
        <v>92.53270730171562</v>
      </c>
      <c r="G13" s="25"/>
      <c r="H13" s="25"/>
    </row>
    <row r="14" spans="1:67" s="27" customFormat="1" ht="15" customHeight="1" thickBot="1">
      <c r="A14" s="17">
        <v>2</v>
      </c>
      <c r="B14" s="19" t="s">
        <v>9</v>
      </c>
      <c r="C14" s="17" t="s">
        <v>5</v>
      </c>
      <c r="D14" s="13">
        <f>D16+D17+D19+D18</f>
        <v>154877.37399999998</v>
      </c>
      <c r="E14" s="36">
        <f>E16+E17+E19+E18</f>
        <v>82933.1</v>
      </c>
      <c r="F14" s="36">
        <f t="shared" si="0"/>
        <v>53.54758920434692</v>
      </c>
      <c r="G14" s="23"/>
      <c r="H14" s="2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</row>
    <row r="15" spans="1:67" s="52" customFormat="1" ht="12">
      <c r="A15" s="41"/>
      <c r="B15" s="42" t="s">
        <v>6</v>
      </c>
      <c r="C15" s="41" t="s">
        <v>5</v>
      </c>
      <c r="D15" s="40"/>
      <c r="E15" s="39"/>
      <c r="F15" s="39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67" s="53" customFormat="1" ht="12">
      <c r="A16" s="11" t="s">
        <v>42</v>
      </c>
      <c r="B16" s="12" t="s">
        <v>10</v>
      </c>
      <c r="C16" s="41" t="s">
        <v>5</v>
      </c>
      <c r="D16" s="40">
        <v>140097.16</v>
      </c>
      <c r="E16" s="39">
        <v>75085.3</v>
      </c>
      <c r="F16" s="39">
        <f>E16/D16*100</f>
        <v>53.595162100359495</v>
      </c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</row>
    <row r="17" spans="1:8" ht="12" customHeight="1">
      <c r="A17" s="11" t="s">
        <v>43</v>
      </c>
      <c r="B17" s="12" t="s">
        <v>106</v>
      </c>
      <c r="C17" s="41" t="s">
        <v>5</v>
      </c>
      <c r="D17" s="40">
        <v>7565.24</v>
      </c>
      <c r="E17" s="39">
        <v>4027.5</v>
      </c>
      <c r="F17" s="39">
        <f>E17/D17*100</f>
        <v>53.23690986670615</v>
      </c>
      <c r="G17" s="25"/>
      <c r="H17" s="25"/>
    </row>
    <row r="18" spans="1:8" ht="12" customHeight="1">
      <c r="A18" s="11"/>
      <c r="B18" s="12" t="s">
        <v>108</v>
      </c>
      <c r="C18" s="41" t="s">
        <v>5</v>
      </c>
      <c r="D18" s="40">
        <v>4413.074</v>
      </c>
      <c r="E18" s="39">
        <v>2417</v>
      </c>
      <c r="F18" s="39">
        <f>E18/D18*100</f>
        <v>54.76907933109665</v>
      </c>
      <c r="G18" s="25"/>
      <c r="H18" s="25"/>
    </row>
    <row r="19" spans="1:8" ht="12.75" thickBot="1">
      <c r="A19" s="11" t="s">
        <v>104</v>
      </c>
      <c r="B19" s="12" t="s">
        <v>105</v>
      </c>
      <c r="C19" s="41" t="s">
        <v>5</v>
      </c>
      <c r="D19" s="40">
        <v>2801.9</v>
      </c>
      <c r="E19" s="39">
        <v>1403.3</v>
      </c>
      <c r="F19" s="39">
        <f>E19/D19*100</f>
        <v>50.08387165851743</v>
      </c>
      <c r="G19" s="25"/>
      <c r="H19" s="25"/>
    </row>
    <row r="20" spans="1:67" s="27" customFormat="1" ht="12.75" thickBot="1">
      <c r="A20" s="17" t="s">
        <v>11</v>
      </c>
      <c r="B20" s="19" t="s">
        <v>12</v>
      </c>
      <c r="C20" s="17" t="s">
        <v>5</v>
      </c>
      <c r="D20" s="13">
        <v>0</v>
      </c>
      <c r="E20" s="36">
        <v>19055.6</v>
      </c>
      <c r="F20" s="36"/>
      <c r="G20" s="23"/>
      <c r="H20" s="2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</row>
    <row r="21" spans="1:67" s="27" customFormat="1" ht="12.75" thickBot="1">
      <c r="A21" s="17">
        <v>4</v>
      </c>
      <c r="B21" s="19" t="s">
        <v>13</v>
      </c>
      <c r="C21" s="17" t="s">
        <v>5</v>
      </c>
      <c r="D21" s="36">
        <f>D23</f>
        <v>5013.5</v>
      </c>
      <c r="E21" s="36">
        <f>E23</f>
        <v>490.5</v>
      </c>
      <c r="F21" s="36">
        <f>E21/D21*100</f>
        <v>9.783584322329709</v>
      </c>
      <c r="G21" s="23"/>
      <c r="H21" s="2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</row>
    <row r="22" spans="1:67" s="52" customFormat="1" ht="11.25" customHeight="1">
      <c r="A22" s="17"/>
      <c r="B22" s="42" t="s">
        <v>6</v>
      </c>
      <c r="C22" s="17" t="s">
        <v>5</v>
      </c>
      <c r="D22" s="13"/>
      <c r="E22" s="36"/>
      <c r="F22" s="36"/>
      <c r="G22" s="25"/>
      <c r="H22" s="2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</row>
    <row r="23" spans="1:8" ht="17.25" customHeight="1" thickBot="1">
      <c r="A23" s="11" t="s">
        <v>44</v>
      </c>
      <c r="B23" s="12" t="s">
        <v>98</v>
      </c>
      <c r="C23" s="41" t="s">
        <v>5</v>
      </c>
      <c r="D23" s="40">
        <v>5013.5</v>
      </c>
      <c r="E23" s="39">
        <v>490.5</v>
      </c>
      <c r="F23" s="39">
        <f aca="true" t="shared" si="1" ref="F23:F28">E23/D23*100</f>
        <v>9.783584322329709</v>
      </c>
      <c r="G23" s="25"/>
      <c r="H23" s="25"/>
    </row>
    <row r="24" spans="1:67" s="27" customFormat="1" ht="26.25" customHeight="1" thickBot="1">
      <c r="A24" s="17" t="s">
        <v>14</v>
      </c>
      <c r="B24" s="19" t="s">
        <v>15</v>
      </c>
      <c r="C24" s="17" t="s">
        <v>5</v>
      </c>
      <c r="D24" s="13">
        <f>D25+D26+D27+D28</f>
        <v>6014.6</v>
      </c>
      <c r="E24" s="36">
        <f>E25+E26+E27+E28</f>
        <v>1584.1</v>
      </c>
      <c r="F24" s="36">
        <f t="shared" si="1"/>
        <v>26.337578558840153</v>
      </c>
      <c r="G24" s="23"/>
      <c r="H24" s="23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</row>
    <row r="25" spans="1:67" s="51" customFormat="1" ht="15" customHeight="1" thickBot="1">
      <c r="A25" s="11" t="s">
        <v>45</v>
      </c>
      <c r="B25" s="12" t="s">
        <v>80</v>
      </c>
      <c r="C25" s="40" t="s">
        <v>5</v>
      </c>
      <c r="D25" s="40">
        <v>200.8</v>
      </c>
      <c r="E25" s="39">
        <v>126</v>
      </c>
      <c r="F25" s="39">
        <f t="shared" si="1"/>
        <v>62.74900398406375</v>
      </c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67" s="51" customFormat="1" ht="38.25" customHeight="1" thickBot="1">
      <c r="A26" s="11" t="s">
        <v>46</v>
      </c>
      <c r="B26" s="12" t="s">
        <v>81</v>
      </c>
      <c r="C26" s="40" t="s">
        <v>5</v>
      </c>
      <c r="D26" s="40">
        <v>719.2</v>
      </c>
      <c r="E26" s="39">
        <f>9.9</f>
        <v>9.9</v>
      </c>
      <c r="F26" s="39">
        <f t="shared" si="1"/>
        <v>1.3765294771968855</v>
      </c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17" s="27" customFormat="1" ht="12.75" customHeight="1" thickBot="1">
      <c r="A27" s="11" t="s">
        <v>47</v>
      </c>
      <c r="B27" s="12" t="s">
        <v>49</v>
      </c>
      <c r="C27" s="40" t="s">
        <v>5</v>
      </c>
      <c r="D27" s="40">
        <v>2489.8</v>
      </c>
      <c r="E27" s="39">
        <v>298.4</v>
      </c>
      <c r="F27" s="39">
        <f t="shared" si="1"/>
        <v>11.98489838541248</v>
      </c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</row>
    <row r="28" spans="1:67" s="53" customFormat="1" ht="14.25" customHeight="1">
      <c r="A28" s="11" t="s">
        <v>48</v>
      </c>
      <c r="B28" s="19" t="s">
        <v>82</v>
      </c>
      <c r="C28" s="13" t="s">
        <v>5</v>
      </c>
      <c r="D28" s="13">
        <f>D30+D31+D32+D33</f>
        <v>2604.8</v>
      </c>
      <c r="E28" s="36">
        <f>E30+E31+E32+E33+E34</f>
        <v>1149.8</v>
      </c>
      <c r="F28" s="36">
        <f t="shared" si="1"/>
        <v>44.141584766584764</v>
      </c>
      <c r="G28" s="25"/>
      <c r="H28" s="23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67" s="54" customFormat="1" ht="13.5" customHeight="1">
      <c r="A29" s="6"/>
      <c r="B29" s="12" t="s">
        <v>6</v>
      </c>
      <c r="C29" s="40" t="s">
        <v>5</v>
      </c>
      <c r="D29" s="40"/>
      <c r="E29" s="39"/>
      <c r="F29" s="39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</row>
    <row r="30" spans="1:67" s="54" customFormat="1" ht="12.75" customHeight="1">
      <c r="A30" s="11" t="s">
        <v>83</v>
      </c>
      <c r="B30" s="12" t="s">
        <v>100</v>
      </c>
      <c r="C30" s="40" t="s">
        <v>5</v>
      </c>
      <c r="D30" s="40">
        <v>1225</v>
      </c>
      <c r="E30" s="39">
        <v>906</v>
      </c>
      <c r="F30" s="39">
        <f aca="true" t="shared" si="2" ref="F30:F36">E30/D30*100</f>
        <v>73.95918367346938</v>
      </c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</row>
    <row r="31" spans="1:67" s="54" customFormat="1" ht="14.25" customHeight="1">
      <c r="A31" s="11" t="s">
        <v>84</v>
      </c>
      <c r="B31" s="12" t="s">
        <v>50</v>
      </c>
      <c r="C31" s="40" t="s">
        <v>63</v>
      </c>
      <c r="D31" s="40">
        <v>834.8</v>
      </c>
      <c r="E31" s="39">
        <f>130.7</f>
        <v>130.7</v>
      </c>
      <c r="F31" s="39">
        <f t="shared" si="2"/>
        <v>15.656444657402972</v>
      </c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</row>
    <row r="32" spans="1:67" s="55" customFormat="1" ht="12.75" customHeight="1" thickBot="1">
      <c r="A32" s="11" t="s">
        <v>86</v>
      </c>
      <c r="B32" s="12" t="s">
        <v>85</v>
      </c>
      <c r="C32" s="40" t="s">
        <v>63</v>
      </c>
      <c r="D32" s="40">
        <v>450</v>
      </c>
      <c r="E32" s="39">
        <v>107.1</v>
      </c>
      <c r="F32" s="39">
        <f t="shared" si="2"/>
        <v>23.799999999999997</v>
      </c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</row>
    <row r="33" spans="1:17" s="27" customFormat="1" ht="23.25" customHeight="1" thickBot="1">
      <c r="A33" s="11" t="s">
        <v>87</v>
      </c>
      <c r="B33" s="12" t="s">
        <v>88</v>
      </c>
      <c r="C33" s="40" t="s">
        <v>63</v>
      </c>
      <c r="D33" s="40">
        <v>95</v>
      </c>
      <c r="E33" s="39">
        <v>6</v>
      </c>
      <c r="F33" s="39">
        <f t="shared" si="2"/>
        <v>6.315789473684211</v>
      </c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</row>
    <row r="34" spans="1:67" s="37" customFormat="1" ht="23.25" customHeight="1" hidden="1">
      <c r="A34" s="11" t="s">
        <v>111</v>
      </c>
      <c r="B34" s="12" t="s">
        <v>112</v>
      </c>
      <c r="C34" s="13"/>
      <c r="D34" s="13">
        <v>0</v>
      </c>
      <c r="E34" s="36"/>
      <c r="F34" s="36" t="e">
        <f t="shared" si="2"/>
        <v>#DIV/0!</v>
      </c>
      <c r="G34" s="25"/>
      <c r="H34" s="23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</row>
    <row r="35" spans="1:67" s="37" customFormat="1" ht="12.75" thickBot="1">
      <c r="A35" s="17" t="s">
        <v>17</v>
      </c>
      <c r="B35" s="19" t="s">
        <v>18</v>
      </c>
      <c r="C35" s="13" t="s">
        <v>5</v>
      </c>
      <c r="D35" s="13">
        <f>D36</f>
        <v>38851.776000000005</v>
      </c>
      <c r="E35" s="36">
        <f>E36</f>
        <v>20361.5</v>
      </c>
      <c r="F35" s="36">
        <f t="shared" si="2"/>
        <v>52.4081576090627</v>
      </c>
      <c r="G35" s="23"/>
      <c r="H35" s="2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</row>
    <row r="36" spans="1:67" s="27" customFormat="1" ht="13.5" customHeight="1" thickBot="1">
      <c r="A36" s="17" t="s">
        <v>16</v>
      </c>
      <c r="B36" s="18" t="s">
        <v>19</v>
      </c>
      <c r="C36" s="13" t="s">
        <v>5</v>
      </c>
      <c r="D36" s="13">
        <f>D38+D39+D42+D43+D44+D45+D46+D47+D48+D49+D50+D51+D52+D53+D54+D55+D41+D40</f>
        <v>38851.776000000005</v>
      </c>
      <c r="E36" s="36">
        <f>E38+E39+E42+E43+E44+E45+E46+E47+E48+E49+E50+E51+E52+E53+E54+E55+E41+E40</f>
        <v>20361.5</v>
      </c>
      <c r="F36" s="36">
        <f t="shared" si="2"/>
        <v>52.4081576090627</v>
      </c>
      <c r="G36" s="23"/>
      <c r="H36" s="2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</row>
    <row r="37" spans="1:67" s="52" customFormat="1" ht="14.25" customHeight="1">
      <c r="A37" s="41"/>
      <c r="B37" s="42" t="s">
        <v>6</v>
      </c>
      <c r="C37" s="40" t="s">
        <v>5</v>
      </c>
      <c r="D37" s="40"/>
      <c r="E37" s="39"/>
      <c r="F37" s="39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</row>
    <row r="38" spans="1:67" s="54" customFormat="1" ht="15" customHeight="1">
      <c r="A38" s="11" t="s">
        <v>51</v>
      </c>
      <c r="B38" s="12" t="s">
        <v>20</v>
      </c>
      <c r="C38" s="40" t="s">
        <v>5</v>
      </c>
      <c r="D38" s="40">
        <v>21936.976</v>
      </c>
      <c r="E38" s="39">
        <v>10473.6</v>
      </c>
      <c r="F38" s="39">
        <f>E38/D38*100</f>
        <v>47.744046399102594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</row>
    <row r="39" spans="1:67" s="55" customFormat="1" ht="15.75" customHeight="1">
      <c r="A39" s="11" t="s">
        <v>52</v>
      </c>
      <c r="B39" s="12" t="s">
        <v>106</v>
      </c>
      <c r="C39" s="40" t="s">
        <v>5</v>
      </c>
      <c r="D39" s="40">
        <v>1184.6</v>
      </c>
      <c r="E39" s="39">
        <v>557.3</v>
      </c>
      <c r="F39" s="39">
        <f>E39/D39*100</f>
        <v>47.045416174236024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</row>
    <row r="40" spans="1:18" s="26" customFormat="1" ht="15.75" customHeight="1">
      <c r="A40" s="11"/>
      <c r="B40" s="12" t="s">
        <v>107</v>
      </c>
      <c r="C40" s="40" t="s">
        <v>5</v>
      </c>
      <c r="D40" s="40">
        <f>1875.61-D39</f>
        <v>691.01</v>
      </c>
      <c r="E40" s="39">
        <v>339.5</v>
      </c>
      <c r="F40" s="39">
        <f>E40/D40*100</f>
        <v>49.13098218549659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s="26" customFormat="1" ht="12.75" thickBot="1">
      <c r="A41" s="11" t="s">
        <v>53</v>
      </c>
      <c r="B41" s="12" t="s">
        <v>105</v>
      </c>
      <c r="C41" s="40" t="s">
        <v>5</v>
      </c>
      <c r="D41" s="40">
        <v>438.7</v>
      </c>
      <c r="E41" s="39">
        <v>194.5</v>
      </c>
      <c r="F41" s="39">
        <f>E41/D41*100</f>
        <v>44.33553681331206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s="27" customFormat="1" ht="12.75" thickBot="1">
      <c r="A42" s="11" t="s">
        <v>54</v>
      </c>
      <c r="B42" s="12" t="s">
        <v>21</v>
      </c>
      <c r="C42" s="40" t="s">
        <v>5</v>
      </c>
      <c r="D42" s="40">
        <v>8430.6</v>
      </c>
      <c r="E42" s="39">
        <v>4302.9</v>
      </c>
      <c r="F42" s="39">
        <f>E42/D42*100</f>
        <v>51.03907195217422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67" s="53" customFormat="1" ht="12">
      <c r="A43" s="11" t="s">
        <v>55</v>
      </c>
      <c r="B43" s="12" t="s">
        <v>12</v>
      </c>
      <c r="C43" s="40" t="s">
        <v>5</v>
      </c>
      <c r="D43" s="40">
        <v>0</v>
      </c>
      <c r="E43" s="39">
        <v>1300.6</v>
      </c>
      <c r="F43" s="39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</row>
    <row r="44" spans="1:67" s="54" customFormat="1" ht="15" customHeight="1">
      <c r="A44" s="11" t="s">
        <v>56</v>
      </c>
      <c r="B44" s="12" t="s">
        <v>22</v>
      </c>
      <c r="C44" s="40" t="s">
        <v>5</v>
      </c>
      <c r="D44" s="40">
        <v>430.8</v>
      </c>
      <c r="E44" s="39">
        <v>286.5</v>
      </c>
      <c r="F44" s="39">
        <f aca="true" t="shared" si="3" ref="F44:F56">E44/D44*100</f>
        <v>66.5041782729805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</row>
    <row r="45" spans="1:67" s="54" customFormat="1" ht="12" customHeight="1">
      <c r="A45" s="11" t="s">
        <v>57</v>
      </c>
      <c r="B45" s="12" t="s">
        <v>89</v>
      </c>
      <c r="C45" s="40" t="s">
        <v>5</v>
      </c>
      <c r="D45" s="40">
        <v>293.8</v>
      </c>
      <c r="E45" s="39">
        <v>195</v>
      </c>
      <c r="F45" s="39">
        <f t="shared" si="3"/>
        <v>66.3716814159292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</row>
    <row r="46" spans="1:67" s="55" customFormat="1" ht="12.75" customHeight="1" thickBot="1">
      <c r="A46" s="11" t="s">
        <v>58</v>
      </c>
      <c r="B46" s="12" t="s">
        <v>90</v>
      </c>
      <c r="C46" s="40" t="s">
        <v>5</v>
      </c>
      <c r="D46" s="40">
        <v>29.2</v>
      </c>
      <c r="E46" s="39">
        <v>19</v>
      </c>
      <c r="F46" s="39">
        <f t="shared" si="3"/>
        <v>65.06849315068493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</row>
    <row r="47" spans="1:18" s="27" customFormat="1" ht="13.5" customHeight="1" thickBot="1">
      <c r="A47" s="11" t="s">
        <v>59</v>
      </c>
      <c r="B47" s="12" t="s">
        <v>72</v>
      </c>
      <c r="C47" s="40" t="s">
        <v>5</v>
      </c>
      <c r="D47" s="40">
        <v>1024.7</v>
      </c>
      <c r="E47" s="39">
        <v>459.9</v>
      </c>
      <c r="F47" s="39">
        <f t="shared" si="3"/>
        <v>44.881428710842194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s="27" customFormat="1" ht="25.5" customHeight="1" thickBot="1">
      <c r="A48" s="11" t="s">
        <v>60</v>
      </c>
      <c r="B48" s="28" t="s">
        <v>93</v>
      </c>
      <c r="C48" s="40" t="s">
        <v>5</v>
      </c>
      <c r="D48" s="40">
        <v>393.9</v>
      </c>
      <c r="E48" s="39">
        <v>207.9</v>
      </c>
      <c r="F48" s="39">
        <f t="shared" si="3"/>
        <v>52.77989337395278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27" customFormat="1" ht="13.5" customHeight="1" thickBot="1">
      <c r="A49" s="11" t="s">
        <v>64</v>
      </c>
      <c r="B49" s="12" t="s">
        <v>23</v>
      </c>
      <c r="C49" s="40" t="s">
        <v>5</v>
      </c>
      <c r="D49" s="40">
        <v>612.39</v>
      </c>
      <c r="E49" s="39">
        <v>297.6</v>
      </c>
      <c r="F49" s="39">
        <f t="shared" si="3"/>
        <v>48.59648263361584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67" s="53" customFormat="1" ht="12.75" customHeight="1">
      <c r="A50" s="11" t="s">
        <v>67</v>
      </c>
      <c r="B50" s="12" t="s">
        <v>95</v>
      </c>
      <c r="C50" s="40" t="s">
        <v>5</v>
      </c>
      <c r="D50" s="40">
        <v>221.9</v>
      </c>
      <c r="E50" s="39">
        <v>35</v>
      </c>
      <c r="F50" s="39">
        <f t="shared" si="3"/>
        <v>15.772870662460567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</row>
    <row r="51" spans="1:67" s="54" customFormat="1" ht="15" customHeight="1">
      <c r="A51" s="11" t="s">
        <v>68</v>
      </c>
      <c r="B51" s="12" t="s">
        <v>62</v>
      </c>
      <c r="C51" s="40" t="s">
        <v>5</v>
      </c>
      <c r="D51" s="40">
        <v>500.5</v>
      </c>
      <c r="E51" s="39">
        <v>244.7</v>
      </c>
      <c r="F51" s="39">
        <f t="shared" si="3"/>
        <v>48.891108891108885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</row>
    <row r="52" spans="1:67" s="54" customFormat="1" ht="16.5" customHeight="1">
      <c r="A52" s="11" t="s">
        <v>69</v>
      </c>
      <c r="B52" s="12" t="s">
        <v>96</v>
      </c>
      <c r="C52" s="41" t="s">
        <v>5</v>
      </c>
      <c r="D52" s="40">
        <v>2107.8</v>
      </c>
      <c r="E52" s="39">
        <v>1027.6</v>
      </c>
      <c r="F52" s="39">
        <f t="shared" si="3"/>
        <v>48.75225353449093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</row>
    <row r="53" spans="1:67" s="54" customFormat="1" ht="13.5" customHeight="1" hidden="1">
      <c r="A53" s="11" t="s">
        <v>70</v>
      </c>
      <c r="B53" s="12" t="s">
        <v>91</v>
      </c>
      <c r="C53" s="41" t="s">
        <v>5</v>
      </c>
      <c r="D53" s="40">
        <v>0</v>
      </c>
      <c r="E53" s="39"/>
      <c r="F53" s="39" t="e">
        <f t="shared" si="3"/>
        <v>#DIV/0!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</row>
    <row r="54" spans="1:18" s="26" customFormat="1" ht="13.5" customHeight="1" hidden="1">
      <c r="A54" s="11" t="s">
        <v>71</v>
      </c>
      <c r="B54" s="12" t="s">
        <v>92</v>
      </c>
      <c r="C54" s="41" t="s">
        <v>5</v>
      </c>
      <c r="D54" s="40">
        <v>0</v>
      </c>
      <c r="E54" s="39"/>
      <c r="F54" s="39" t="e">
        <f t="shared" si="3"/>
        <v>#DIV/0!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67" s="53" customFormat="1" ht="13.5" customHeight="1" thickBot="1">
      <c r="A55" s="11" t="s">
        <v>70</v>
      </c>
      <c r="B55" s="12" t="s">
        <v>61</v>
      </c>
      <c r="C55" s="41" t="s">
        <v>5</v>
      </c>
      <c r="D55" s="40">
        <v>554.9</v>
      </c>
      <c r="E55" s="39">
        <v>419.9</v>
      </c>
      <c r="F55" s="39">
        <f t="shared" si="3"/>
        <v>75.67129212470715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</row>
    <row r="56" spans="1:67" s="27" customFormat="1" ht="12.75" thickBot="1">
      <c r="A56" s="17" t="s">
        <v>24</v>
      </c>
      <c r="B56" s="19" t="s">
        <v>25</v>
      </c>
      <c r="C56" s="17" t="s">
        <v>26</v>
      </c>
      <c r="D56" s="13">
        <f>D35+D6+0.01</f>
        <v>257719.12000000002</v>
      </c>
      <c r="E56" s="36">
        <f>E35+E6</f>
        <v>156627.7</v>
      </c>
      <c r="F56" s="36">
        <f t="shared" si="3"/>
        <v>60.774575048991316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</row>
    <row r="57" spans="1:18" ht="12" customHeight="1" thickBot="1">
      <c r="A57" s="41" t="s">
        <v>27</v>
      </c>
      <c r="B57" s="12" t="s">
        <v>28</v>
      </c>
      <c r="C57" s="41" t="s">
        <v>26</v>
      </c>
      <c r="D57" s="39">
        <f>D58-D56</f>
        <v>0</v>
      </c>
      <c r="E57" s="35">
        <f>E58-E56</f>
        <v>-21953.100000000006</v>
      </c>
      <c r="F57" s="36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67" s="27" customFormat="1" ht="13.5" customHeight="1" thickBot="1">
      <c r="A58" s="17" t="s">
        <v>29</v>
      </c>
      <c r="B58" s="19" t="s">
        <v>30</v>
      </c>
      <c r="C58" s="17" t="s">
        <v>31</v>
      </c>
      <c r="D58" s="13">
        <v>257719.12</v>
      </c>
      <c r="E58" s="36">
        <v>134674.6</v>
      </c>
      <c r="F58" s="36">
        <f aca="true" t="shared" si="4" ref="F58:F63">E58/D58*100</f>
        <v>52.25634791861776</v>
      </c>
      <c r="G58" s="66"/>
      <c r="H58" s="66"/>
      <c r="I58" s="66"/>
      <c r="J58" s="66"/>
      <c r="K58" s="66"/>
      <c r="L58" s="23"/>
      <c r="M58" s="23"/>
      <c r="N58" s="23"/>
      <c r="O58" s="23"/>
      <c r="P58" s="23"/>
      <c r="Q58" s="23"/>
      <c r="R58" s="23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</row>
    <row r="59" spans="1:18" s="56" customFormat="1" ht="27" customHeight="1" hidden="1">
      <c r="A59" s="5"/>
      <c r="B59" s="21" t="s">
        <v>101</v>
      </c>
      <c r="C59" s="22" t="e">
        <f>#REF!-#REF!</f>
        <v>#REF!</v>
      </c>
      <c r="D59" s="22" t="e">
        <f>#REF!+#REF!</f>
        <v>#REF!</v>
      </c>
      <c r="E59" s="22"/>
      <c r="F59" s="36" t="e">
        <f t="shared" si="4"/>
        <v>#REF!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67" s="57" customFormat="1" ht="15.75" customHeight="1">
      <c r="A60" s="16" t="s">
        <v>32</v>
      </c>
      <c r="B60" s="20" t="s">
        <v>33</v>
      </c>
      <c r="C60" s="16" t="s">
        <v>34</v>
      </c>
      <c r="D60" s="40">
        <v>730.7</v>
      </c>
      <c r="E60" s="40">
        <v>381.8</v>
      </c>
      <c r="F60" s="39">
        <f t="shared" si="4"/>
        <v>52.251265909401944</v>
      </c>
      <c r="G60" s="30"/>
      <c r="H60" s="30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</row>
    <row r="61" spans="1:67" s="6" customFormat="1" ht="14.25" customHeight="1">
      <c r="A61" s="67" t="s">
        <v>35</v>
      </c>
      <c r="B61" s="68" t="s">
        <v>97</v>
      </c>
      <c r="C61" s="41" t="s">
        <v>65</v>
      </c>
      <c r="D61" s="40">
        <v>419.8</v>
      </c>
      <c r="E61" s="40">
        <v>181.1</v>
      </c>
      <c r="F61" s="39">
        <f t="shared" si="4"/>
        <v>43.13959028108623</v>
      </c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</row>
    <row r="62" spans="1:67" s="6" customFormat="1" ht="12" customHeight="1" thickBot="1">
      <c r="A62" s="67"/>
      <c r="B62" s="68"/>
      <c r="C62" s="41" t="s">
        <v>73</v>
      </c>
      <c r="D62" s="40">
        <v>39.8</v>
      </c>
      <c r="E62" s="40">
        <v>32.2</v>
      </c>
      <c r="F62" s="39">
        <f t="shared" si="4"/>
        <v>80.90452261306534</v>
      </c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</row>
    <row r="63" spans="1:67" s="58" customFormat="1" ht="14.25" customHeight="1" thickBot="1">
      <c r="A63" s="5" t="s">
        <v>38</v>
      </c>
      <c r="B63" s="21" t="s">
        <v>36</v>
      </c>
      <c r="C63" s="5" t="s">
        <v>37</v>
      </c>
      <c r="D63" s="34">
        <v>352.7</v>
      </c>
      <c r="E63" s="34">
        <v>352.7</v>
      </c>
      <c r="F63" s="36">
        <f t="shared" si="4"/>
        <v>100</v>
      </c>
      <c r="G63" s="29"/>
      <c r="H63" s="2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</row>
    <row r="64" spans="1:6" ht="13.5" customHeight="1">
      <c r="A64" s="1"/>
      <c r="B64" s="1"/>
      <c r="C64" s="8"/>
      <c r="D64" s="8"/>
      <c r="E64" s="32"/>
      <c r="F64" s="32"/>
    </row>
    <row r="65" spans="2:5" ht="13.5" customHeight="1">
      <c r="B65" s="7" t="s">
        <v>99</v>
      </c>
      <c r="C65" s="9"/>
      <c r="D65" s="9"/>
      <c r="E65" s="9" t="s">
        <v>116</v>
      </c>
    </row>
    <row r="66" spans="2:4" ht="13.5" customHeight="1">
      <c r="B66" s="7"/>
      <c r="C66" s="9"/>
      <c r="D66" s="9"/>
    </row>
    <row r="67" ht="13.5" customHeight="1">
      <c r="B67" s="14"/>
    </row>
    <row r="68" ht="13.5" customHeight="1"/>
    <row r="69" ht="13.5" customHeight="1">
      <c r="B69" s="15" t="s">
        <v>94</v>
      </c>
    </row>
    <row r="70" ht="13.5" customHeight="1"/>
    <row r="71" ht="13.5" customHeight="1"/>
    <row r="74" ht="43.5" customHeight="1"/>
    <row r="76" spans="1:67" ht="12.75" customHeight="1">
      <c r="A76" s="4"/>
      <c r="B76" s="4"/>
      <c r="C76" s="4"/>
      <c r="D76" s="4"/>
      <c r="E76" s="24"/>
      <c r="F76" s="24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</row>
    <row r="77" spans="1:67" ht="12">
      <c r="A77" s="4"/>
      <c r="B77" s="4"/>
      <c r="C77" s="4"/>
      <c r="D77" s="4"/>
      <c r="E77" s="24"/>
      <c r="F77" s="24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</row>
    <row r="78" spans="1:67" ht="12">
      <c r="A78" s="4"/>
      <c r="B78" s="4"/>
      <c r="C78" s="4"/>
      <c r="D78" s="4"/>
      <c r="E78" s="24"/>
      <c r="F78" s="24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</row>
    <row r="79" spans="1:67" ht="48.75" customHeight="1">
      <c r="A79" s="4"/>
      <c r="B79" s="4"/>
      <c r="C79" s="4"/>
      <c r="D79" s="4"/>
      <c r="E79" s="24"/>
      <c r="F79" s="24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</row>
    <row r="80" spans="1:17" s="2" customFormat="1" ht="15.75" customHeight="1">
      <c r="A80" s="70"/>
      <c r="B80" s="70"/>
      <c r="C80" s="70"/>
      <c r="D80" s="70"/>
      <c r="E80" s="43"/>
      <c r="F80" s="4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12.75" customHeight="1">
      <c r="A81" s="71"/>
      <c r="B81" s="72"/>
      <c r="C81" s="72"/>
      <c r="D81" s="72"/>
      <c r="E81" s="44"/>
      <c r="F81" s="4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12.75" customHeight="1">
      <c r="A82" s="59"/>
      <c r="B82" s="60"/>
      <c r="C82" s="60"/>
      <c r="D82" s="60"/>
      <c r="E82" s="45"/>
      <c r="F82" s="4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46" customFormat="1" ht="20.25" customHeight="1">
      <c r="A83" s="61"/>
      <c r="B83" s="62"/>
      <c r="C83" s="62"/>
      <c r="D83" s="6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</sheetData>
  <sheetProtection/>
  <mergeCells count="10">
    <mergeCell ref="A82:D82"/>
    <mergeCell ref="A83:D83"/>
    <mergeCell ref="A1:D1"/>
    <mergeCell ref="A4:F4"/>
    <mergeCell ref="G58:K58"/>
    <mergeCell ref="A61:A62"/>
    <mergeCell ref="B61:B62"/>
    <mergeCell ref="A3:F3"/>
    <mergeCell ref="A80:D80"/>
    <mergeCell ref="A81:D81"/>
  </mergeCells>
  <printOptions/>
  <pageMargins left="0.7086614173228347" right="0.7086614173228347" top="0.4" bottom="0.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2021-07-22T07:13:41Z</cp:lastPrinted>
  <dcterms:created xsi:type="dcterms:W3CDTF">2013-02-25T09:43:25Z</dcterms:created>
  <dcterms:modified xsi:type="dcterms:W3CDTF">2021-07-26T03:36:54Z</dcterms:modified>
  <cp:category/>
  <cp:version/>
  <cp:contentType/>
  <cp:contentStatus/>
</cp:coreProperties>
</file>