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С КПУ" sheetId="1" r:id="rId1"/>
  </sheets>
  <calcPr calcId="124519"/>
</workbook>
</file>

<file path=xl/calcChain.xml><?xml version="1.0" encoding="utf-8"?>
<calcChain xmlns="http://schemas.openxmlformats.org/spreadsheetml/2006/main">
  <c r="F60" i="1"/>
  <c r="F59"/>
  <c r="F58"/>
  <c r="F57"/>
  <c r="F53"/>
  <c r="F52"/>
  <c r="F51"/>
  <c r="F50"/>
  <c r="F49"/>
  <c r="F48"/>
  <c r="F47"/>
  <c r="F46"/>
  <c r="F45"/>
  <c r="F44"/>
  <c r="F43"/>
  <c r="F42"/>
  <c r="F41"/>
  <c r="F40"/>
  <c r="F39"/>
  <c r="E38"/>
  <c r="F38" s="1"/>
  <c r="F37"/>
  <c r="E35"/>
  <c r="D35"/>
  <c r="E34"/>
  <c r="F33"/>
  <c r="F32"/>
  <c r="F31"/>
  <c r="F30"/>
  <c r="E28"/>
  <c r="F28" s="1"/>
  <c r="D28"/>
  <c r="F27"/>
  <c r="F26"/>
  <c r="F25"/>
  <c r="E24"/>
  <c r="D24"/>
  <c r="F23"/>
  <c r="D21"/>
  <c r="F21" s="1"/>
  <c r="F20"/>
  <c r="F19"/>
  <c r="F18"/>
  <c r="E17"/>
  <c r="F17" s="1"/>
  <c r="E15"/>
  <c r="D15"/>
  <c r="F14"/>
  <c r="F13"/>
  <c r="F12"/>
  <c r="F11"/>
  <c r="F10"/>
  <c r="E9"/>
  <c r="D9"/>
  <c r="D7" l="1"/>
  <c r="F15"/>
  <c r="F35"/>
  <c r="E7"/>
  <c r="F9"/>
  <c r="F24"/>
  <c r="D56"/>
  <c r="F56" s="1"/>
  <c r="F34"/>
  <c r="F7" l="1"/>
  <c r="E54"/>
  <c r="E55" l="1"/>
  <c r="F55" s="1"/>
  <c r="F54"/>
</calcChain>
</file>

<file path=xl/sharedStrings.xml><?xml version="1.0" encoding="utf-8"?>
<sst xmlns="http://schemas.openxmlformats.org/spreadsheetml/2006/main" count="168" uniqueCount="115">
  <si>
    <t xml:space="preserve">Информация для потребителей по исполнению тарифной сметы за 1-е полугодие 2019 года </t>
  </si>
  <si>
    <t>на услуги подачи воды по распределительным сетям Каменского производственного участка</t>
  </si>
  <si>
    <t xml:space="preserve">Западно-Казахстанского филиала республиканского государственного предприятия на праве хозяйственного ведения </t>
  </si>
  <si>
    <t xml:space="preserve">"Казводхоз" Комитета по водным ресурсам Министерства сельского хозяйства Республики Казахстан </t>
  </si>
  <si>
    <t>№ п/п</t>
  </si>
  <si>
    <t>Наименование показателей тарифной сметы</t>
  </si>
  <si>
    <t xml:space="preserve">Ед.изм </t>
  </si>
  <si>
    <t>Предусмотрено в утвержденной тарифной смете на 2019 год</t>
  </si>
  <si>
    <t>Факт 6 месяцев 2019 года</t>
  </si>
  <si>
    <t>отклонение +/-</t>
  </si>
  <si>
    <t>I.</t>
  </si>
  <si>
    <t>Затраты на производство товаров и предоставление регулируемых услуг, всего</t>
  </si>
  <si>
    <t>тыс. тенге</t>
  </si>
  <si>
    <t>в том числе</t>
  </si>
  <si>
    <t>1.</t>
  </si>
  <si>
    <t>Материальные затраты всего в том числе</t>
  </si>
  <si>
    <t>1.1</t>
  </si>
  <si>
    <t>Сырье и материалы</t>
  </si>
  <si>
    <t>1.2</t>
  </si>
  <si>
    <t>Электроэнергия</t>
  </si>
  <si>
    <t>1.3</t>
  </si>
  <si>
    <t>Горюче-смазочные материалы</t>
  </si>
  <si>
    <t>1.4</t>
  </si>
  <si>
    <t>Химические реагенты</t>
  </si>
  <si>
    <t>1.5</t>
  </si>
  <si>
    <t>Запасные части для автотехники</t>
  </si>
  <si>
    <t>Затраты на оплату труда всего</t>
  </si>
  <si>
    <t>2.1</t>
  </si>
  <si>
    <t>Заработная плата</t>
  </si>
  <si>
    <t>2.2</t>
  </si>
  <si>
    <t>Социальный налог и отчисления</t>
  </si>
  <si>
    <t>2.3</t>
  </si>
  <si>
    <t>Отчисления ОСМС</t>
  </si>
  <si>
    <t>3.</t>
  </si>
  <si>
    <t xml:space="preserve">Амортизация </t>
  </si>
  <si>
    <t xml:space="preserve">Ремонт, всего </t>
  </si>
  <si>
    <t>4.1</t>
  </si>
  <si>
    <t>Кап.ремонт, не приводящий к росту стоимости основных фондов</t>
  </si>
  <si>
    <t>5.</t>
  </si>
  <si>
    <t>Услуги сторонних организаций производственного характера</t>
  </si>
  <si>
    <t>5.1</t>
  </si>
  <si>
    <t>Выплаты за разъездной характер работы</t>
  </si>
  <si>
    <t>5.2</t>
  </si>
  <si>
    <t>затраты на поверку и аттестацию приборов учета, лаборатории (анализ воды, тех.осмотр машин, поверка, аттестация, актуализация)</t>
  </si>
  <si>
    <t>5.3</t>
  </si>
  <si>
    <t>охрана труда и техника безопасности</t>
  </si>
  <si>
    <t>5.4</t>
  </si>
  <si>
    <t>Другие затраты, всего</t>
  </si>
  <si>
    <t>5.4.1.</t>
  </si>
  <si>
    <t>коммунальные услуги (газ и канализ)</t>
  </si>
  <si>
    <t>5.4.2.</t>
  </si>
  <si>
    <t>обязательные виды страхования</t>
  </si>
  <si>
    <t>тыс.тенге</t>
  </si>
  <si>
    <t>5.4.3.</t>
  </si>
  <si>
    <t>Услуги по охране объекта н/ст и лаборатории</t>
  </si>
  <si>
    <t>5.4.4.</t>
  </si>
  <si>
    <t>Услуги по сервисному обслуживанию систем видеонабл.и охранной сигнализации</t>
  </si>
  <si>
    <t>II</t>
  </si>
  <si>
    <t>Расходы периода, всего</t>
  </si>
  <si>
    <t>6.</t>
  </si>
  <si>
    <t xml:space="preserve">Общие административные расходы всего </t>
  </si>
  <si>
    <t>6.1</t>
  </si>
  <si>
    <t>З/пл адм.персонала</t>
  </si>
  <si>
    <t>6.2</t>
  </si>
  <si>
    <t>6.3</t>
  </si>
  <si>
    <t>6.4</t>
  </si>
  <si>
    <t>Налоговые платежи</t>
  </si>
  <si>
    <t>6.5</t>
  </si>
  <si>
    <t>6.6</t>
  </si>
  <si>
    <t>Коммунальные услуги</t>
  </si>
  <si>
    <t>6.7</t>
  </si>
  <si>
    <t>Командировочные расходы (полевые)</t>
  </si>
  <si>
    <t>6.8</t>
  </si>
  <si>
    <t>Расходы на периодическую печать</t>
  </si>
  <si>
    <t>6.9</t>
  </si>
  <si>
    <t>Услуги связи</t>
  </si>
  <si>
    <t>6.10</t>
  </si>
  <si>
    <t>Соправождение 1-С Бухгалтерия, изготовление паспортов, информационные услуги</t>
  </si>
  <si>
    <t>6.11</t>
  </si>
  <si>
    <t>Услуги банка</t>
  </si>
  <si>
    <t>6.12</t>
  </si>
  <si>
    <t>Обслуживание выч.техники</t>
  </si>
  <si>
    <t>6.13</t>
  </si>
  <si>
    <t>Аренда основных средств</t>
  </si>
  <si>
    <t>6.14</t>
  </si>
  <si>
    <t>Расходы на содержание легкового автотранспорта</t>
  </si>
  <si>
    <t>6.15</t>
  </si>
  <si>
    <t>Подготовка кадров</t>
  </si>
  <si>
    <t>6.16</t>
  </si>
  <si>
    <t>Отчисления в фонд ликвидации месторождени</t>
  </si>
  <si>
    <t>6.17</t>
  </si>
  <si>
    <t>Канцелярские товары</t>
  </si>
  <si>
    <t>III</t>
  </si>
  <si>
    <t>Всего затрат</t>
  </si>
  <si>
    <t>Тыс.тенге</t>
  </si>
  <si>
    <t>IV</t>
  </si>
  <si>
    <t xml:space="preserve">Прибыль </t>
  </si>
  <si>
    <t>V</t>
  </si>
  <si>
    <t>Всего доходов</t>
  </si>
  <si>
    <t>Тыс. тенге</t>
  </si>
  <si>
    <t>VI</t>
  </si>
  <si>
    <t>Объемы оказываемых услуг</t>
  </si>
  <si>
    <t>Тыс /м³</t>
  </si>
  <si>
    <t>VII</t>
  </si>
  <si>
    <t>Нормативно технические потери</t>
  </si>
  <si>
    <t>тыс.м3</t>
  </si>
  <si>
    <t>%</t>
  </si>
  <si>
    <t>VIII</t>
  </si>
  <si>
    <t>Тариф (без НДС)</t>
  </si>
  <si>
    <t xml:space="preserve">Тенге /м³ </t>
  </si>
  <si>
    <t>Директор</t>
  </si>
  <si>
    <t>Н.Джумагалиев</t>
  </si>
  <si>
    <t>Гл.бухгалтер</t>
  </si>
  <si>
    <t>А.Ашигалиева</t>
  </si>
  <si>
    <t>Исп.Кофанова ТС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</si>
</sst>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9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/>
    <xf numFmtId="0" fontId="5" fillId="0" borderId="0" xfId="0" applyFont="1" applyBorder="1"/>
    <xf numFmtId="0" fontId="5" fillId="0" borderId="0" xfId="0" applyFont="1"/>
    <xf numFmtId="0" fontId="7" fillId="2" borderId="0" xfId="0" applyFont="1" applyFill="1" applyBorder="1"/>
    <xf numFmtId="0" fontId="8" fillId="2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11" fillId="2" borderId="0" xfId="0" applyNumberFormat="1" applyFont="1" applyFill="1" applyBorder="1" applyAlignment="1">
      <alignment horizontal="right" vertical="top" wrapText="1"/>
    </xf>
    <xf numFmtId="164" fontId="12" fillId="2" borderId="0" xfId="0" applyNumberFormat="1" applyFont="1" applyFill="1" applyBorder="1" applyAlignment="1">
      <alignment horizontal="right" vertical="top" wrapText="1"/>
    </xf>
    <xf numFmtId="0" fontId="5" fillId="0" borderId="2" xfId="0" applyFont="1" applyBorder="1"/>
    <xf numFmtId="2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 applyBorder="1" applyAlignment="1">
      <alignment horizontal="right" vertical="top" wrapText="1"/>
    </xf>
    <xf numFmtId="164" fontId="16" fillId="2" borderId="0" xfId="0" applyNumberFormat="1" applyFont="1" applyFill="1" applyBorder="1" applyAlignment="1">
      <alignment horizontal="right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164" fontId="15" fillId="2" borderId="1" xfId="0" applyNumberFormat="1" applyFont="1" applyFill="1" applyBorder="1" applyAlignment="1">
      <alignment horizontal="center" vertical="top" wrapText="1"/>
    </xf>
    <xf numFmtId="0" fontId="5" fillId="0" borderId="3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2" fontId="1" fillId="2" borderId="0" xfId="0" applyNumberFormat="1" applyFont="1" applyFill="1" applyBorder="1" applyAlignment="1">
      <alignment horizontal="center" vertical="top" wrapText="1"/>
    </xf>
    <xf numFmtId="2" fontId="9" fillId="2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topLeftCell="A52" workbookViewId="0">
      <selection activeCell="B71" sqref="B71"/>
    </sheetView>
  </sheetViews>
  <sheetFormatPr defaultRowHeight="18.75"/>
  <cols>
    <col min="1" max="1" width="9.140625" style="38"/>
    <col min="2" max="2" width="53.85546875" style="38" customWidth="1"/>
    <col min="3" max="3" width="11.7109375" style="39" customWidth="1"/>
    <col min="4" max="4" width="17.7109375" style="40" customWidth="1"/>
    <col min="5" max="5" width="13.7109375" style="1" customWidth="1"/>
    <col min="6" max="6" width="13.5703125" style="2" customWidth="1"/>
    <col min="7" max="13" width="9.140625" style="3"/>
    <col min="14" max="15" width="9.140625" style="4"/>
    <col min="16" max="73" width="9.140625" style="5"/>
    <col min="74" max="16384" width="9.140625" style="6"/>
  </cols>
  <sheetData>
    <row r="1" spans="1:73" s="10" customFormat="1" ht="18.75" customHeight="1">
      <c r="A1" s="51" t="s">
        <v>0</v>
      </c>
      <c r="B1" s="51"/>
      <c r="C1" s="51"/>
      <c r="D1" s="51"/>
      <c r="E1" s="51"/>
      <c r="F1" s="51"/>
      <c r="G1" s="7"/>
      <c r="H1" s="7"/>
      <c r="I1" s="7"/>
      <c r="J1" s="7"/>
      <c r="K1" s="7"/>
      <c r="L1" s="7"/>
      <c r="M1" s="7"/>
      <c r="N1" s="8"/>
      <c r="O1" s="8"/>
      <c r="P1" s="9"/>
      <c r="Q1" s="9"/>
      <c r="R1" s="9"/>
      <c r="S1" s="9"/>
      <c r="T1" s="9"/>
      <c r="U1" s="9"/>
      <c r="V1" s="9"/>
      <c r="W1" s="9"/>
    </row>
    <row r="2" spans="1:73" s="10" customFormat="1" ht="18.75" customHeight="1">
      <c r="A2" s="52" t="s">
        <v>1</v>
      </c>
      <c r="B2" s="52"/>
      <c r="C2" s="52"/>
      <c r="D2" s="52"/>
      <c r="E2" s="52"/>
      <c r="F2" s="52"/>
      <c r="G2" s="7"/>
      <c r="H2" s="7"/>
      <c r="I2" s="7"/>
      <c r="J2" s="7"/>
      <c r="K2" s="7"/>
      <c r="L2" s="7"/>
      <c r="M2" s="7"/>
      <c r="N2" s="8"/>
      <c r="O2" s="8"/>
      <c r="P2" s="9"/>
      <c r="Q2" s="9"/>
      <c r="R2" s="9"/>
      <c r="S2" s="9"/>
      <c r="T2" s="9"/>
      <c r="U2" s="9"/>
      <c r="V2" s="9"/>
      <c r="W2" s="9"/>
    </row>
    <row r="3" spans="1:73" s="10" customFormat="1" ht="18" customHeight="1">
      <c r="A3" s="51" t="s">
        <v>2</v>
      </c>
      <c r="B3" s="51"/>
      <c r="C3" s="51"/>
      <c r="D3" s="51"/>
      <c r="E3" s="51"/>
      <c r="F3" s="51"/>
      <c r="G3" s="7"/>
      <c r="H3" s="7"/>
      <c r="I3" s="7"/>
      <c r="J3" s="7"/>
      <c r="K3" s="7"/>
      <c r="L3" s="7"/>
      <c r="M3" s="7"/>
      <c r="N3" s="8"/>
      <c r="O3" s="8"/>
      <c r="P3" s="9"/>
      <c r="Q3" s="9"/>
      <c r="R3" s="9"/>
      <c r="S3" s="9"/>
      <c r="T3" s="9"/>
      <c r="U3" s="9"/>
      <c r="V3" s="9"/>
      <c r="W3" s="9"/>
    </row>
    <row r="4" spans="1:73" s="10" customFormat="1" ht="18.75" customHeight="1">
      <c r="A4" s="53" t="s">
        <v>3</v>
      </c>
      <c r="B4" s="53"/>
      <c r="C4" s="53"/>
      <c r="D4" s="53"/>
      <c r="E4" s="53"/>
      <c r="F4" s="53"/>
      <c r="G4" s="7"/>
      <c r="H4" s="7"/>
      <c r="I4" s="7"/>
      <c r="J4" s="7"/>
      <c r="K4" s="7"/>
      <c r="L4" s="7"/>
      <c r="M4" s="7"/>
      <c r="N4" s="8"/>
      <c r="O4" s="8"/>
      <c r="P4" s="9"/>
      <c r="Q4" s="9"/>
      <c r="R4" s="9"/>
      <c r="S4" s="9"/>
      <c r="T4" s="9"/>
      <c r="U4" s="9"/>
      <c r="V4" s="9"/>
      <c r="W4" s="9"/>
    </row>
    <row r="5" spans="1:73" s="10" customFormat="1" ht="8.25" customHeight="1">
      <c r="A5" s="11"/>
      <c r="B5" s="11"/>
      <c r="C5" s="11"/>
      <c r="D5" s="11"/>
      <c r="E5" s="12"/>
      <c r="F5" s="11"/>
      <c r="G5" s="7"/>
      <c r="H5" s="7"/>
      <c r="I5" s="7"/>
      <c r="J5" s="7"/>
      <c r="K5" s="7"/>
      <c r="L5" s="7"/>
      <c r="M5" s="7"/>
      <c r="N5" s="8"/>
      <c r="O5" s="8"/>
      <c r="P5" s="9"/>
      <c r="Q5" s="9"/>
      <c r="R5" s="9"/>
      <c r="S5" s="9"/>
      <c r="T5" s="9"/>
      <c r="U5" s="9"/>
      <c r="V5" s="9"/>
      <c r="W5" s="9"/>
    </row>
    <row r="6" spans="1:73" s="21" customFormat="1" ht="64.5" customHeight="1" thickBot="1">
      <c r="A6" s="13" t="s">
        <v>4</v>
      </c>
      <c r="B6" s="14" t="s">
        <v>5</v>
      </c>
      <c r="C6" s="13" t="s">
        <v>6</v>
      </c>
      <c r="D6" s="15" t="s">
        <v>7</v>
      </c>
      <c r="E6" s="16" t="s">
        <v>8</v>
      </c>
      <c r="F6" s="17" t="s">
        <v>9</v>
      </c>
      <c r="G6" s="18"/>
      <c r="H6" s="18"/>
      <c r="I6" s="54"/>
      <c r="J6" s="54"/>
      <c r="K6" s="54"/>
      <c r="L6" s="50"/>
      <c r="M6" s="50"/>
      <c r="N6" s="50"/>
      <c r="O6" s="19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</row>
    <row r="7" spans="1:73" s="30" customFormat="1" ht="31.5" customHeight="1" thickBot="1">
      <c r="A7" s="22" t="s">
        <v>10</v>
      </c>
      <c r="B7" s="23" t="s">
        <v>11</v>
      </c>
      <c r="C7" s="24" t="s">
        <v>12</v>
      </c>
      <c r="D7" s="25">
        <f>D9+D15+D20+D21+D24</f>
        <v>239704.70500000002</v>
      </c>
      <c r="E7" s="26">
        <f>E9+E15+E20+E21+E24</f>
        <v>120958.40000000001</v>
      </c>
      <c r="F7" s="27">
        <f>E7-D7</f>
        <v>-118746.30500000001</v>
      </c>
      <c r="G7" s="28"/>
      <c r="H7" s="28"/>
      <c r="I7" s="28"/>
      <c r="J7" s="28"/>
      <c r="K7" s="28"/>
      <c r="L7" s="28"/>
      <c r="M7" s="28"/>
      <c r="N7" s="29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s="30" customFormat="1" ht="15.75" customHeight="1" thickBot="1">
      <c r="A8" s="22"/>
      <c r="B8" s="23" t="s">
        <v>13</v>
      </c>
      <c r="C8" s="24" t="s">
        <v>12</v>
      </c>
      <c r="D8" s="25"/>
      <c r="E8" s="31"/>
      <c r="F8" s="27"/>
      <c r="G8" s="28"/>
      <c r="H8" s="28"/>
      <c r="I8" s="28"/>
      <c r="J8" s="28"/>
      <c r="K8" s="28"/>
      <c r="L8" s="28"/>
      <c r="M8" s="28"/>
      <c r="N8" s="29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s="30" customFormat="1" ht="15.75" customHeight="1" thickBot="1">
      <c r="A9" s="22" t="s">
        <v>14</v>
      </c>
      <c r="B9" s="23" t="s">
        <v>15</v>
      </c>
      <c r="C9" s="24" t="s">
        <v>12</v>
      </c>
      <c r="D9" s="25">
        <f>D10+D11+D12+D13+D14</f>
        <v>52042.195</v>
      </c>
      <c r="E9" s="31">
        <f>E10+E11+E12+E13+E14</f>
        <v>28196.3</v>
      </c>
      <c r="F9" s="27">
        <f t="shared" ref="F9:F60" si="0">E9-D9</f>
        <v>-23845.895</v>
      </c>
      <c r="G9" s="28"/>
      <c r="H9" s="28"/>
      <c r="I9" s="28"/>
      <c r="J9" s="28"/>
      <c r="K9" s="28"/>
      <c r="L9" s="28"/>
      <c r="M9" s="28"/>
      <c r="N9" s="29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s="30" customFormat="1" ht="15.75" customHeight="1" thickBot="1">
      <c r="A10" s="24" t="s">
        <v>16</v>
      </c>
      <c r="B10" s="32" t="s">
        <v>17</v>
      </c>
      <c r="C10" s="24" t="s">
        <v>12</v>
      </c>
      <c r="D10" s="34">
        <v>8747.8649999999998</v>
      </c>
      <c r="E10" s="33">
        <v>4338.7</v>
      </c>
      <c r="F10" s="41">
        <f t="shared" si="0"/>
        <v>-4409.165</v>
      </c>
      <c r="G10" s="35"/>
      <c r="H10" s="35"/>
      <c r="I10" s="35"/>
      <c r="J10" s="35"/>
      <c r="K10" s="35"/>
      <c r="L10" s="35"/>
      <c r="M10" s="35"/>
      <c r="N10" s="36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s="30" customFormat="1" ht="15.75" customHeight="1" thickBot="1">
      <c r="A11" s="24" t="s">
        <v>18</v>
      </c>
      <c r="B11" s="32" t="s">
        <v>19</v>
      </c>
      <c r="C11" s="24" t="s">
        <v>12</v>
      </c>
      <c r="D11" s="34">
        <v>28842.54</v>
      </c>
      <c r="E11" s="33">
        <v>12366</v>
      </c>
      <c r="F11" s="41">
        <f t="shared" si="0"/>
        <v>-16476.54</v>
      </c>
      <c r="G11" s="35"/>
      <c r="H11" s="35"/>
      <c r="I11" s="35"/>
      <c r="J11" s="35"/>
      <c r="K11" s="35"/>
      <c r="L11" s="35"/>
      <c r="M11" s="35"/>
      <c r="N11" s="36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s="30" customFormat="1" ht="15.75" customHeight="1" thickBot="1">
      <c r="A12" s="24" t="s">
        <v>20</v>
      </c>
      <c r="B12" s="32" t="s">
        <v>21</v>
      </c>
      <c r="C12" s="24" t="s">
        <v>12</v>
      </c>
      <c r="D12" s="34">
        <v>10828.5</v>
      </c>
      <c r="E12" s="33">
        <v>8030.3</v>
      </c>
      <c r="F12" s="41">
        <f t="shared" si="0"/>
        <v>-2798.2</v>
      </c>
      <c r="G12" s="35"/>
      <c r="H12" s="35"/>
      <c r="I12" s="35"/>
      <c r="J12" s="35"/>
      <c r="K12" s="35"/>
      <c r="L12" s="35"/>
      <c r="M12" s="35"/>
      <c r="N12" s="36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s="30" customFormat="1" ht="15.75" customHeight="1" thickBot="1">
      <c r="A13" s="24" t="s">
        <v>22</v>
      </c>
      <c r="B13" s="32" t="s">
        <v>23</v>
      </c>
      <c r="C13" s="24" t="s">
        <v>12</v>
      </c>
      <c r="D13" s="34">
        <v>1196.0999999999999</v>
      </c>
      <c r="E13" s="33">
        <v>1055.5999999999999</v>
      </c>
      <c r="F13" s="41">
        <f t="shared" si="0"/>
        <v>-140.5</v>
      </c>
      <c r="G13" s="35"/>
      <c r="H13" s="35"/>
      <c r="I13" s="35"/>
      <c r="J13" s="35"/>
      <c r="K13" s="35"/>
      <c r="L13" s="35"/>
      <c r="M13" s="35"/>
      <c r="N13" s="36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s="30" customFormat="1" ht="15.75" customHeight="1" thickBot="1">
      <c r="A14" s="24" t="s">
        <v>24</v>
      </c>
      <c r="B14" s="32" t="s">
        <v>25</v>
      </c>
      <c r="C14" s="24" t="s">
        <v>12</v>
      </c>
      <c r="D14" s="34">
        <v>2427.19</v>
      </c>
      <c r="E14" s="33">
        <v>2405.6999999999998</v>
      </c>
      <c r="F14" s="41">
        <f t="shared" si="0"/>
        <v>-21.490000000000236</v>
      </c>
      <c r="G14" s="35"/>
      <c r="H14" s="35"/>
      <c r="I14" s="35"/>
      <c r="J14" s="35"/>
      <c r="K14" s="35"/>
      <c r="L14" s="35"/>
      <c r="M14" s="35"/>
      <c r="N14" s="36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s="30" customFormat="1" ht="15.75" customHeight="1" thickBot="1">
      <c r="A15" s="22">
        <v>2</v>
      </c>
      <c r="B15" s="23" t="s">
        <v>26</v>
      </c>
      <c r="C15" s="24" t="s">
        <v>12</v>
      </c>
      <c r="D15" s="25">
        <f>D17+D18+D19</f>
        <v>142126.6</v>
      </c>
      <c r="E15" s="31">
        <f>E17+E18+E19</f>
        <v>71499.199999999997</v>
      </c>
      <c r="F15" s="27">
        <f t="shared" si="0"/>
        <v>-70627.400000000009</v>
      </c>
      <c r="G15" s="28"/>
      <c r="H15" s="28"/>
      <c r="I15" s="28"/>
      <c r="J15" s="28"/>
      <c r="K15" s="28"/>
      <c r="L15" s="28"/>
      <c r="M15" s="28"/>
      <c r="N15" s="29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s="30" customFormat="1" ht="15.75" customHeight="1" thickBot="1">
      <c r="A16" s="22"/>
      <c r="B16" s="23" t="s">
        <v>13</v>
      </c>
      <c r="C16" s="24" t="s">
        <v>12</v>
      </c>
      <c r="D16" s="25"/>
      <c r="E16" s="31"/>
      <c r="F16" s="27"/>
      <c r="G16" s="28"/>
      <c r="H16" s="28"/>
      <c r="I16" s="28"/>
      <c r="J16" s="28"/>
      <c r="K16" s="28"/>
      <c r="L16" s="28"/>
      <c r="M16" s="28"/>
      <c r="N16" s="29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s="30" customFormat="1" ht="15.75" customHeight="1" thickBot="1">
      <c r="A17" s="24" t="s">
        <v>27</v>
      </c>
      <c r="B17" s="32" t="s">
        <v>28</v>
      </c>
      <c r="C17" s="24" t="s">
        <v>12</v>
      </c>
      <c r="D17" s="34">
        <v>130931.92</v>
      </c>
      <c r="E17" s="33">
        <f>64279.3+691</f>
        <v>64970.3</v>
      </c>
      <c r="F17" s="41">
        <f t="shared" si="0"/>
        <v>-65961.62</v>
      </c>
      <c r="G17" s="35"/>
      <c r="H17" s="35"/>
      <c r="I17" s="35"/>
      <c r="J17" s="35"/>
      <c r="K17" s="35"/>
      <c r="L17" s="35"/>
      <c r="M17" s="35"/>
      <c r="N17" s="36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30" customFormat="1" ht="15.75" customHeight="1" thickBot="1">
      <c r="A18" s="24" t="s">
        <v>29</v>
      </c>
      <c r="B18" s="32" t="s">
        <v>30</v>
      </c>
      <c r="C18" s="24" t="s">
        <v>12</v>
      </c>
      <c r="D18" s="34">
        <v>11194.68</v>
      </c>
      <c r="E18" s="33">
        <v>5622.9</v>
      </c>
      <c r="F18" s="41">
        <f t="shared" si="0"/>
        <v>-5571.7800000000007</v>
      </c>
      <c r="G18" s="35"/>
      <c r="H18" s="35"/>
      <c r="I18" s="35"/>
      <c r="J18" s="35"/>
      <c r="K18" s="35"/>
      <c r="L18" s="35"/>
      <c r="M18" s="35"/>
      <c r="N18" s="36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30" customFormat="1" ht="15.75" customHeight="1" thickBot="1">
      <c r="A19" s="24" t="s">
        <v>31</v>
      </c>
      <c r="B19" s="32" t="s">
        <v>32</v>
      </c>
      <c r="C19" s="24" t="s">
        <v>12</v>
      </c>
      <c r="D19" s="34">
        <v>0</v>
      </c>
      <c r="E19" s="33">
        <v>906</v>
      </c>
      <c r="F19" s="41">
        <f t="shared" si="0"/>
        <v>906</v>
      </c>
      <c r="G19" s="35"/>
      <c r="H19" s="35"/>
      <c r="I19" s="35"/>
      <c r="J19" s="35"/>
      <c r="K19" s="35"/>
      <c r="L19" s="35"/>
      <c r="M19" s="35"/>
      <c r="N19" s="36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30" customFormat="1" ht="15.75" customHeight="1" thickBot="1">
      <c r="A20" s="22" t="s">
        <v>33</v>
      </c>
      <c r="B20" s="23" t="s">
        <v>34</v>
      </c>
      <c r="C20" s="24" t="s">
        <v>12</v>
      </c>
      <c r="D20" s="25">
        <v>32622.02</v>
      </c>
      <c r="E20" s="31">
        <v>16097.8</v>
      </c>
      <c r="F20" s="27">
        <f t="shared" si="0"/>
        <v>-16524.22</v>
      </c>
      <c r="G20" s="28"/>
      <c r="H20" s="28"/>
      <c r="I20" s="28"/>
      <c r="J20" s="28"/>
      <c r="K20" s="28"/>
      <c r="L20" s="28"/>
      <c r="M20" s="28"/>
      <c r="N20" s="29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30" customFormat="1" ht="15.75" customHeight="1" thickBot="1">
      <c r="A21" s="22">
        <v>4</v>
      </c>
      <c r="B21" s="23" t="s">
        <v>35</v>
      </c>
      <c r="C21" s="24" t="s">
        <v>12</v>
      </c>
      <c r="D21" s="25">
        <f>D23</f>
        <v>5233.5</v>
      </c>
      <c r="E21" s="31">
        <v>2384</v>
      </c>
      <c r="F21" s="27">
        <f t="shared" si="0"/>
        <v>-2849.5</v>
      </c>
      <c r="G21" s="28"/>
      <c r="H21" s="28"/>
      <c r="I21" s="28"/>
      <c r="J21" s="28"/>
      <c r="K21" s="28"/>
      <c r="L21" s="28"/>
      <c r="M21" s="28"/>
      <c r="N21" s="29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30" customFormat="1" ht="15.75" customHeight="1" thickBot="1">
      <c r="A22" s="22"/>
      <c r="B22" s="23" t="s">
        <v>13</v>
      </c>
      <c r="C22" s="24" t="s">
        <v>12</v>
      </c>
      <c r="D22" s="25"/>
      <c r="E22" s="31"/>
      <c r="F22" s="27"/>
      <c r="G22" s="28"/>
      <c r="H22" s="28"/>
      <c r="I22" s="28"/>
      <c r="J22" s="28"/>
      <c r="K22" s="28"/>
      <c r="L22" s="28"/>
      <c r="M22" s="28"/>
      <c r="N22" s="29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30" customFormat="1" ht="15.75" customHeight="1" thickBot="1">
      <c r="A23" s="24" t="s">
        <v>36</v>
      </c>
      <c r="B23" s="32" t="s">
        <v>37</v>
      </c>
      <c r="C23" s="24" t="s">
        <v>12</v>
      </c>
      <c r="D23" s="34">
        <v>5233.5</v>
      </c>
      <c r="E23" s="33">
        <v>2384</v>
      </c>
      <c r="F23" s="41">
        <f t="shared" si="0"/>
        <v>-2849.5</v>
      </c>
      <c r="G23" s="35"/>
      <c r="H23" s="35"/>
      <c r="I23" s="35"/>
      <c r="J23" s="35"/>
      <c r="K23" s="35"/>
      <c r="L23" s="35"/>
      <c r="M23" s="35"/>
      <c r="N23" s="36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30" customFormat="1" ht="15.75" customHeight="1" thickBot="1">
      <c r="A24" s="22" t="s">
        <v>38</v>
      </c>
      <c r="B24" s="23" t="s">
        <v>39</v>
      </c>
      <c r="C24" s="24" t="s">
        <v>12</v>
      </c>
      <c r="D24" s="25">
        <f>D25+D26+D27+D28</f>
        <v>7680.39</v>
      </c>
      <c r="E24" s="31">
        <f>E25+E26+E30+E31+E32+E33+E27</f>
        <v>2781.1000000000004</v>
      </c>
      <c r="F24" s="27">
        <f t="shared" si="0"/>
        <v>-4899.29</v>
      </c>
      <c r="G24" s="28"/>
      <c r="H24" s="28"/>
      <c r="I24" s="28"/>
      <c r="J24" s="28"/>
      <c r="K24" s="28"/>
      <c r="L24" s="28"/>
      <c r="M24" s="28"/>
      <c r="N24" s="29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1:73" s="30" customFormat="1" ht="15.75" customHeight="1" thickBot="1">
      <c r="A25" s="24" t="s">
        <v>40</v>
      </c>
      <c r="B25" s="32" t="s">
        <v>41</v>
      </c>
      <c r="C25" s="24" t="s">
        <v>12</v>
      </c>
      <c r="D25" s="34">
        <v>549.9</v>
      </c>
      <c r="E25" s="33">
        <v>135.1</v>
      </c>
      <c r="F25" s="41">
        <f t="shared" si="0"/>
        <v>-414.79999999999995</v>
      </c>
      <c r="G25" s="35"/>
      <c r="H25" s="35"/>
      <c r="I25" s="35"/>
      <c r="J25" s="35"/>
      <c r="K25" s="35"/>
      <c r="L25" s="35"/>
      <c r="M25" s="35"/>
      <c r="N25" s="36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s="30" customFormat="1" ht="15.75" customHeight="1" thickBot="1">
      <c r="A26" s="24" t="s">
        <v>42</v>
      </c>
      <c r="B26" s="32" t="s">
        <v>43</v>
      </c>
      <c r="C26" s="24" t="s">
        <v>12</v>
      </c>
      <c r="D26" s="34">
        <v>1137.94</v>
      </c>
      <c r="E26" s="33">
        <v>153.5</v>
      </c>
      <c r="F26" s="41">
        <f t="shared" si="0"/>
        <v>-984.44</v>
      </c>
      <c r="G26" s="35"/>
      <c r="H26" s="35"/>
      <c r="I26" s="35"/>
      <c r="J26" s="35"/>
      <c r="K26" s="35"/>
      <c r="L26" s="35"/>
      <c r="M26" s="35"/>
      <c r="N26" s="36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s="30" customFormat="1" ht="15.75" customHeight="1" thickBot="1">
      <c r="A27" s="24" t="s">
        <v>44</v>
      </c>
      <c r="B27" s="32" t="s">
        <v>45</v>
      </c>
      <c r="C27" s="24" t="s">
        <v>12</v>
      </c>
      <c r="D27" s="34">
        <v>1820.55</v>
      </c>
      <c r="E27" s="33">
        <v>873.3</v>
      </c>
      <c r="F27" s="41">
        <f t="shared" si="0"/>
        <v>-947.25</v>
      </c>
      <c r="G27" s="35"/>
      <c r="H27" s="35"/>
      <c r="I27" s="35"/>
      <c r="J27" s="35"/>
      <c r="K27" s="35"/>
      <c r="L27" s="35"/>
      <c r="M27" s="35"/>
      <c r="N27" s="36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s="30" customFormat="1" ht="15.75" customHeight="1" thickBot="1">
      <c r="A28" s="22" t="s">
        <v>46</v>
      </c>
      <c r="B28" s="23" t="s">
        <v>47</v>
      </c>
      <c r="C28" s="24" t="s">
        <v>12</v>
      </c>
      <c r="D28" s="25">
        <f>D30+D31+D32+D33</f>
        <v>4172</v>
      </c>
      <c r="E28" s="31">
        <f>E30+E31+E32+E33</f>
        <v>1619.2</v>
      </c>
      <c r="F28" s="27">
        <f t="shared" si="0"/>
        <v>-2552.8000000000002</v>
      </c>
      <c r="G28" s="28"/>
      <c r="H28" s="28"/>
      <c r="I28" s="28"/>
      <c r="J28" s="28"/>
      <c r="K28" s="28"/>
      <c r="L28" s="28"/>
      <c r="M28" s="28"/>
      <c r="N28" s="29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1:73" s="30" customFormat="1" ht="15.75" customHeight="1" thickBot="1">
      <c r="A29" s="24"/>
      <c r="B29" s="32" t="s">
        <v>13</v>
      </c>
      <c r="C29" s="24" t="s">
        <v>12</v>
      </c>
      <c r="D29" s="34"/>
      <c r="E29" s="33"/>
      <c r="F29" s="41"/>
      <c r="G29" s="35"/>
      <c r="H29" s="35"/>
      <c r="I29" s="35"/>
      <c r="J29" s="35"/>
      <c r="K29" s="35"/>
      <c r="L29" s="35"/>
      <c r="M29" s="35"/>
      <c r="N29" s="36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s="30" customFormat="1" ht="15.75" customHeight="1" thickBot="1">
      <c r="A30" s="24" t="s">
        <v>48</v>
      </c>
      <c r="B30" s="32" t="s">
        <v>49</v>
      </c>
      <c r="C30" s="24" t="s">
        <v>12</v>
      </c>
      <c r="D30" s="34">
        <v>2187</v>
      </c>
      <c r="E30" s="33">
        <v>936.7</v>
      </c>
      <c r="F30" s="41">
        <f t="shared" si="0"/>
        <v>-1250.3</v>
      </c>
      <c r="G30" s="35"/>
      <c r="H30" s="35"/>
      <c r="I30" s="35"/>
      <c r="J30" s="35"/>
      <c r="K30" s="35"/>
      <c r="L30" s="35"/>
      <c r="M30" s="35"/>
      <c r="N30" s="36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s="30" customFormat="1" ht="15.75" customHeight="1" thickBot="1">
      <c r="A31" s="24" t="s">
        <v>50</v>
      </c>
      <c r="B31" s="32" t="s">
        <v>51</v>
      </c>
      <c r="C31" s="24" t="s">
        <v>52</v>
      </c>
      <c r="D31" s="34">
        <v>1397</v>
      </c>
      <c r="E31" s="33">
        <v>560.5</v>
      </c>
      <c r="F31" s="41">
        <f t="shared" si="0"/>
        <v>-836.5</v>
      </c>
      <c r="G31" s="35"/>
      <c r="H31" s="35"/>
      <c r="I31" s="35"/>
      <c r="J31" s="35"/>
      <c r="K31" s="35"/>
      <c r="L31" s="35"/>
      <c r="M31" s="35"/>
      <c r="N31" s="36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s="30" customFormat="1" ht="15.75" customHeight="1" thickBot="1">
      <c r="A32" s="24" t="s">
        <v>53</v>
      </c>
      <c r="B32" s="32" t="s">
        <v>54</v>
      </c>
      <c r="C32" s="24" t="s">
        <v>52</v>
      </c>
      <c r="D32" s="34">
        <v>458.7</v>
      </c>
      <c r="E32" s="33">
        <v>114.8</v>
      </c>
      <c r="F32" s="41">
        <f t="shared" si="0"/>
        <v>-343.9</v>
      </c>
      <c r="G32" s="35"/>
      <c r="H32" s="35"/>
      <c r="I32" s="35"/>
      <c r="J32" s="35"/>
      <c r="K32" s="35"/>
      <c r="L32" s="35"/>
      <c r="M32" s="35"/>
      <c r="N32" s="36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s="30" customFormat="1" ht="31.5" customHeight="1" thickBot="1">
      <c r="A33" s="24" t="s">
        <v>55</v>
      </c>
      <c r="B33" s="32" t="s">
        <v>56</v>
      </c>
      <c r="C33" s="24" t="s">
        <v>52</v>
      </c>
      <c r="D33" s="34">
        <v>129.30000000000001</v>
      </c>
      <c r="E33" s="37">
        <v>7.2</v>
      </c>
      <c r="F33" s="41">
        <f t="shared" si="0"/>
        <v>-122.10000000000001</v>
      </c>
      <c r="G33" s="35"/>
      <c r="H33" s="35"/>
      <c r="I33" s="35"/>
      <c r="J33" s="35"/>
      <c r="K33" s="35"/>
      <c r="L33" s="35"/>
      <c r="M33" s="35"/>
      <c r="N33" s="36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s="30" customFormat="1" ht="15.75" customHeight="1" thickBot="1">
      <c r="A34" s="22" t="s">
        <v>57</v>
      </c>
      <c r="B34" s="23" t="s">
        <v>58</v>
      </c>
      <c r="C34" s="24" t="s">
        <v>12</v>
      </c>
      <c r="D34" s="25">
        <v>35534.85</v>
      </c>
      <c r="E34" s="31">
        <f>E35</f>
        <v>15420.1</v>
      </c>
      <c r="F34" s="27">
        <f t="shared" si="0"/>
        <v>-20114.75</v>
      </c>
      <c r="G34" s="28"/>
      <c r="H34" s="28"/>
      <c r="I34" s="28"/>
      <c r="J34" s="28"/>
      <c r="K34" s="28"/>
      <c r="L34" s="28"/>
      <c r="M34" s="28"/>
      <c r="N34" s="29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s="30" customFormat="1" ht="15.75" customHeight="1" thickBot="1">
      <c r="A35" s="22" t="s">
        <v>59</v>
      </c>
      <c r="B35" s="23" t="s">
        <v>60</v>
      </c>
      <c r="C35" s="24" t="s">
        <v>12</v>
      </c>
      <c r="D35" s="25">
        <f>D37+D38+D40+D41+D42+D43+D44+D45+D46+D47+D48+D49+D50+D51+D52+D53+D39</f>
        <v>35534.847000000009</v>
      </c>
      <c r="E35" s="31">
        <f>E37+E38+E39+E40+E41+E42+E43+E44+E45+E46+E47+E48+E49+E50+E51+E52+E53</f>
        <v>15420.1</v>
      </c>
      <c r="F35" s="27">
        <f t="shared" si="0"/>
        <v>-20114.74700000001</v>
      </c>
      <c r="G35" s="28"/>
      <c r="H35" s="28"/>
      <c r="I35" s="28"/>
      <c r="J35" s="28"/>
      <c r="K35" s="28"/>
      <c r="L35" s="28"/>
      <c r="M35" s="28"/>
      <c r="N35" s="29"/>
      <c r="O35" s="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s="30" customFormat="1" ht="15.75" customHeight="1" thickBot="1">
      <c r="A36" s="22"/>
      <c r="B36" s="23" t="s">
        <v>13</v>
      </c>
      <c r="C36" s="24" t="s">
        <v>12</v>
      </c>
      <c r="D36" s="25"/>
      <c r="E36" s="31"/>
      <c r="F36" s="27"/>
      <c r="G36" s="28"/>
      <c r="H36" s="28"/>
      <c r="I36" s="28"/>
      <c r="J36" s="28"/>
      <c r="K36" s="28"/>
      <c r="L36" s="28"/>
      <c r="M36" s="28"/>
      <c r="N36" s="29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s="30" customFormat="1" ht="15.75" customHeight="1" thickBot="1">
      <c r="A37" s="24" t="s">
        <v>61</v>
      </c>
      <c r="B37" s="32" t="s">
        <v>62</v>
      </c>
      <c r="C37" s="24" t="s">
        <v>12</v>
      </c>
      <c r="D37" s="34">
        <v>20501.846000000001</v>
      </c>
      <c r="E37" s="33">
        <v>8284.4</v>
      </c>
      <c r="F37" s="41">
        <f t="shared" si="0"/>
        <v>-12217.446000000002</v>
      </c>
      <c r="G37" s="35"/>
      <c r="H37" s="35"/>
      <c r="I37" s="35"/>
      <c r="J37" s="35"/>
      <c r="K37" s="35"/>
      <c r="L37" s="35"/>
      <c r="M37" s="35"/>
      <c r="N37" s="36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s="30" customFormat="1" ht="15.75" customHeight="1" thickBot="1">
      <c r="A38" s="24" t="s">
        <v>63</v>
      </c>
      <c r="B38" s="32" t="s">
        <v>30</v>
      </c>
      <c r="C38" s="24" t="s">
        <v>12</v>
      </c>
      <c r="D38" s="34">
        <v>1752.9079999999999</v>
      </c>
      <c r="E38" s="33">
        <f>447.86+269.74</f>
        <v>717.6</v>
      </c>
      <c r="F38" s="41">
        <f t="shared" si="0"/>
        <v>-1035.308</v>
      </c>
      <c r="G38" s="35"/>
      <c r="H38" s="35"/>
      <c r="I38" s="35"/>
      <c r="J38" s="35"/>
      <c r="K38" s="35"/>
      <c r="L38" s="35"/>
      <c r="M38" s="35"/>
      <c r="N38" s="36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s="30" customFormat="1" ht="15.75" customHeight="1" thickBot="1">
      <c r="A39" s="24" t="s">
        <v>64</v>
      </c>
      <c r="B39" s="32" t="s">
        <v>32</v>
      </c>
      <c r="C39" s="24" t="s">
        <v>12</v>
      </c>
      <c r="D39" s="34">
        <v>0</v>
      </c>
      <c r="E39" s="33">
        <v>118.4</v>
      </c>
      <c r="F39" s="41">
        <f t="shared" si="0"/>
        <v>118.4</v>
      </c>
      <c r="G39" s="35"/>
      <c r="H39" s="35"/>
      <c r="I39" s="35"/>
      <c r="J39" s="35"/>
      <c r="K39" s="35"/>
      <c r="L39" s="35"/>
      <c r="M39" s="35"/>
      <c r="N39" s="36"/>
      <c r="O39" s="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s="30" customFormat="1" ht="15.75" customHeight="1" thickBot="1">
      <c r="A40" s="24" t="s">
        <v>65</v>
      </c>
      <c r="B40" s="32" t="s">
        <v>66</v>
      </c>
      <c r="C40" s="24" t="s">
        <v>12</v>
      </c>
      <c r="D40" s="34">
        <v>5879.4</v>
      </c>
      <c r="E40" s="33">
        <v>2860.3</v>
      </c>
      <c r="F40" s="41">
        <f t="shared" si="0"/>
        <v>-3019.0999999999995</v>
      </c>
      <c r="G40" s="35"/>
      <c r="H40" s="35"/>
      <c r="I40" s="35"/>
      <c r="J40" s="35"/>
      <c r="K40" s="35"/>
      <c r="L40" s="35"/>
      <c r="M40" s="35"/>
      <c r="N40" s="36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s="30" customFormat="1" ht="15.75" customHeight="1" thickBot="1">
      <c r="A41" s="24" t="s">
        <v>67</v>
      </c>
      <c r="B41" s="32" t="s">
        <v>34</v>
      </c>
      <c r="C41" s="24" t="s">
        <v>12</v>
      </c>
      <c r="D41" s="34">
        <v>376.18</v>
      </c>
      <c r="E41" s="33">
        <v>205</v>
      </c>
      <c r="F41" s="41">
        <f t="shared" si="0"/>
        <v>-171.18</v>
      </c>
      <c r="G41" s="35"/>
      <c r="H41" s="35"/>
      <c r="I41" s="35"/>
      <c r="J41" s="35"/>
      <c r="K41" s="35"/>
      <c r="L41" s="35"/>
      <c r="M41" s="35"/>
      <c r="N41" s="36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s="30" customFormat="1" ht="15.75" customHeight="1" thickBot="1">
      <c r="A42" s="24" t="s">
        <v>68</v>
      </c>
      <c r="B42" s="32" t="s">
        <v>69</v>
      </c>
      <c r="C42" s="24" t="s">
        <v>12</v>
      </c>
      <c r="D42" s="34">
        <v>553</v>
      </c>
      <c r="E42" s="33">
        <v>257</v>
      </c>
      <c r="F42" s="41">
        <f t="shared" si="0"/>
        <v>-296</v>
      </c>
      <c r="G42" s="35"/>
      <c r="H42" s="35"/>
      <c r="I42" s="35"/>
      <c r="J42" s="35"/>
      <c r="K42" s="35"/>
      <c r="L42" s="35"/>
      <c r="M42" s="35"/>
      <c r="N42" s="36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s="30" customFormat="1" ht="15.75" customHeight="1" thickBot="1">
      <c r="A43" s="24" t="s">
        <v>70</v>
      </c>
      <c r="B43" s="32" t="s">
        <v>71</v>
      </c>
      <c r="C43" s="24" t="s">
        <v>12</v>
      </c>
      <c r="D43" s="34">
        <v>1094.2760000000001</v>
      </c>
      <c r="E43" s="33">
        <v>423.7</v>
      </c>
      <c r="F43" s="41">
        <f t="shared" si="0"/>
        <v>-670.57600000000002</v>
      </c>
      <c r="G43" s="35"/>
      <c r="H43" s="35"/>
      <c r="I43" s="35"/>
      <c r="J43" s="35"/>
      <c r="K43" s="35"/>
      <c r="L43" s="35"/>
      <c r="M43" s="35"/>
      <c r="N43" s="36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s="30" customFormat="1" ht="15.75" customHeight="1" thickBot="1">
      <c r="A44" s="24" t="s">
        <v>72</v>
      </c>
      <c r="B44" s="32" t="s">
        <v>73</v>
      </c>
      <c r="C44" s="24" t="s">
        <v>12</v>
      </c>
      <c r="D44" s="34">
        <v>80.12</v>
      </c>
      <c r="E44" s="33">
        <v>141.6</v>
      </c>
      <c r="F44" s="41">
        <f t="shared" si="0"/>
        <v>61.47999999999999</v>
      </c>
      <c r="G44" s="35"/>
      <c r="H44" s="35"/>
      <c r="I44" s="35"/>
      <c r="J44" s="35"/>
      <c r="K44" s="35"/>
      <c r="L44" s="35"/>
      <c r="M44" s="35"/>
      <c r="N44" s="36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s="30" customFormat="1" ht="15.75" customHeight="1" thickBot="1">
      <c r="A45" s="24" t="s">
        <v>74</v>
      </c>
      <c r="B45" s="32" t="s">
        <v>75</v>
      </c>
      <c r="C45" s="24" t="s">
        <v>12</v>
      </c>
      <c r="D45" s="34">
        <v>281.387</v>
      </c>
      <c r="E45" s="33">
        <v>362.8</v>
      </c>
      <c r="F45" s="41">
        <f t="shared" si="0"/>
        <v>81.413000000000011</v>
      </c>
      <c r="G45" s="35"/>
      <c r="H45" s="35"/>
      <c r="I45" s="35"/>
      <c r="J45" s="35"/>
      <c r="K45" s="35"/>
      <c r="L45" s="35"/>
      <c r="M45" s="35"/>
      <c r="N45" s="36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s="30" customFormat="1" ht="15.75" customHeight="1" thickBot="1">
      <c r="A46" s="24" t="s">
        <v>76</v>
      </c>
      <c r="B46" s="32" t="s">
        <v>77</v>
      </c>
      <c r="C46" s="24" t="s">
        <v>12</v>
      </c>
      <c r="D46" s="34">
        <v>472.49</v>
      </c>
      <c r="E46" s="33">
        <v>186.9</v>
      </c>
      <c r="F46" s="41">
        <f t="shared" si="0"/>
        <v>-285.59000000000003</v>
      </c>
      <c r="G46" s="35"/>
      <c r="H46" s="35"/>
      <c r="I46" s="35"/>
      <c r="J46" s="35"/>
      <c r="K46" s="35"/>
      <c r="L46" s="35"/>
      <c r="M46" s="35"/>
      <c r="N46" s="36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s="30" customFormat="1" ht="15.75" customHeight="1" thickBot="1">
      <c r="A47" s="24" t="s">
        <v>78</v>
      </c>
      <c r="B47" s="32" t="s">
        <v>79</v>
      </c>
      <c r="C47" s="24" t="s">
        <v>12</v>
      </c>
      <c r="D47" s="34">
        <v>1089.6099999999999</v>
      </c>
      <c r="E47" s="33">
        <v>313.5</v>
      </c>
      <c r="F47" s="41">
        <f t="shared" si="0"/>
        <v>-776.1099999999999</v>
      </c>
      <c r="G47" s="35"/>
      <c r="H47" s="35"/>
      <c r="I47" s="35"/>
      <c r="J47" s="35"/>
      <c r="K47" s="35"/>
      <c r="L47" s="35"/>
      <c r="M47" s="35"/>
      <c r="N47" s="36"/>
      <c r="O47" s="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s="30" customFormat="1" ht="15.75" customHeight="1" thickBot="1">
      <c r="A48" s="24" t="s">
        <v>80</v>
      </c>
      <c r="B48" s="32" t="s">
        <v>81</v>
      </c>
      <c r="C48" s="24" t="s">
        <v>12</v>
      </c>
      <c r="D48" s="34">
        <v>248.9</v>
      </c>
      <c r="E48" s="33">
        <v>68.400000000000006</v>
      </c>
      <c r="F48" s="41">
        <f t="shared" si="0"/>
        <v>-180.5</v>
      </c>
      <c r="G48" s="35"/>
      <c r="H48" s="35"/>
      <c r="I48" s="35"/>
      <c r="J48" s="35"/>
      <c r="K48" s="35"/>
      <c r="L48" s="35"/>
      <c r="M48" s="35"/>
      <c r="N48" s="36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1:73" s="30" customFormat="1" ht="15.75" customHeight="1" thickBot="1">
      <c r="A49" s="24" t="s">
        <v>82</v>
      </c>
      <c r="B49" s="32" t="s">
        <v>83</v>
      </c>
      <c r="C49" s="24" t="s">
        <v>12</v>
      </c>
      <c r="D49" s="34">
        <v>755</v>
      </c>
      <c r="E49" s="33">
        <v>243.6</v>
      </c>
      <c r="F49" s="41">
        <f t="shared" si="0"/>
        <v>-511.4</v>
      </c>
      <c r="G49" s="35"/>
      <c r="H49" s="35"/>
      <c r="I49" s="35"/>
      <c r="J49" s="35"/>
      <c r="K49" s="35"/>
      <c r="L49" s="35"/>
      <c r="M49" s="35"/>
      <c r="N49" s="36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  <row r="50" spans="1:73" s="30" customFormat="1" ht="15.75" customHeight="1" thickBot="1">
      <c r="A50" s="24" t="s">
        <v>84</v>
      </c>
      <c r="B50" s="32" t="s">
        <v>85</v>
      </c>
      <c r="C50" s="24" t="s">
        <v>12</v>
      </c>
      <c r="D50" s="34">
        <v>1969.9</v>
      </c>
      <c r="E50" s="33">
        <v>860.9</v>
      </c>
      <c r="F50" s="41">
        <f t="shared" si="0"/>
        <v>-1109</v>
      </c>
      <c r="G50" s="35"/>
      <c r="H50" s="35"/>
      <c r="I50" s="35"/>
      <c r="J50" s="35"/>
      <c r="K50" s="35"/>
      <c r="L50" s="35"/>
      <c r="M50" s="35"/>
      <c r="N50" s="36"/>
      <c r="O50" s="4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1:73" s="30" customFormat="1" ht="15.75" customHeight="1" thickBot="1">
      <c r="A51" s="24" t="s">
        <v>86</v>
      </c>
      <c r="B51" s="32" t="s">
        <v>87</v>
      </c>
      <c r="C51" s="24" t="s">
        <v>12</v>
      </c>
      <c r="D51" s="34">
        <v>69.599999999999994</v>
      </c>
      <c r="E51" s="33">
        <v>4</v>
      </c>
      <c r="F51" s="41">
        <f t="shared" si="0"/>
        <v>-65.599999999999994</v>
      </c>
      <c r="G51" s="35"/>
      <c r="H51" s="35"/>
      <c r="I51" s="35"/>
      <c r="J51" s="35"/>
      <c r="K51" s="35"/>
      <c r="L51" s="35"/>
      <c r="M51" s="35"/>
      <c r="N51" s="36"/>
      <c r="O51" s="4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</row>
    <row r="52" spans="1:73" s="30" customFormat="1" ht="15.75" customHeight="1" thickBot="1">
      <c r="A52" s="24" t="s">
        <v>88</v>
      </c>
      <c r="B52" s="32" t="s">
        <v>89</v>
      </c>
      <c r="C52" s="24" t="s">
        <v>12</v>
      </c>
      <c r="D52" s="34">
        <v>100.54</v>
      </c>
      <c r="E52" s="33">
        <v>62.9</v>
      </c>
      <c r="F52" s="41">
        <f t="shared" si="0"/>
        <v>-37.640000000000008</v>
      </c>
      <c r="G52" s="35"/>
      <c r="H52" s="35"/>
      <c r="I52" s="35"/>
      <c r="J52" s="35"/>
      <c r="K52" s="35"/>
      <c r="L52" s="35"/>
      <c r="M52" s="35"/>
      <c r="N52" s="36"/>
      <c r="O52" s="4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</row>
    <row r="53" spans="1:73" s="30" customFormat="1" ht="15.75" customHeight="1" thickBot="1">
      <c r="A53" s="24" t="s">
        <v>90</v>
      </c>
      <c r="B53" s="32" t="s">
        <v>91</v>
      </c>
      <c r="C53" s="24" t="s">
        <v>12</v>
      </c>
      <c r="D53" s="34">
        <v>309.69</v>
      </c>
      <c r="E53" s="33">
        <v>309.10000000000002</v>
      </c>
      <c r="F53" s="41">
        <f t="shared" si="0"/>
        <v>-0.58999999999997499</v>
      </c>
      <c r="G53" s="35"/>
      <c r="H53" s="35"/>
      <c r="I53" s="35"/>
      <c r="J53" s="35"/>
      <c r="K53" s="35"/>
      <c r="L53" s="35"/>
      <c r="M53" s="35"/>
      <c r="N53" s="36"/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pans="1:73" s="30" customFormat="1" ht="15.75" customHeight="1" thickBot="1">
      <c r="A54" s="22" t="s">
        <v>92</v>
      </c>
      <c r="B54" s="23" t="s">
        <v>93</v>
      </c>
      <c r="C54" s="24" t="s">
        <v>94</v>
      </c>
      <c r="D54" s="25">
        <v>275239.57</v>
      </c>
      <c r="E54" s="31">
        <f>E34+E7</f>
        <v>136378.5</v>
      </c>
      <c r="F54" s="27">
        <f t="shared" si="0"/>
        <v>-138861.07</v>
      </c>
      <c r="G54" s="28"/>
      <c r="H54" s="28"/>
      <c r="I54" s="28"/>
      <c r="J54" s="28"/>
      <c r="K54" s="28"/>
      <c r="L54" s="28"/>
      <c r="M54" s="28"/>
      <c r="N54" s="29"/>
      <c r="O54" s="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s="30" customFormat="1" ht="15.75" customHeight="1" thickBot="1">
      <c r="A55" s="22" t="s">
        <v>95</v>
      </c>
      <c r="B55" s="23" t="s">
        <v>96</v>
      </c>
      <c r="C55" s="24" t="s">
        <v>94</v>
      </c>
      <c r="D55" s="25">
        <v>0</v>
      </c>
      <c r="E55" s="31">
        <f>E56-E54</f>
        <v>-9439.8999999999942</v>
      </c>
      <c r="F55" s="27">
        <f t="shared" si="0"/>
        <v>-9439.8999999999942</v>
      </c>
      <c r="G55" s="28"/>
      <c r="H55" s="28"/>
      <c r="I55" s="28"/>
      <c r="J55" s="28"/>
      <c r="K55" s="28"/>
      <c r="L55" s="28"/>
      <c r="M55" s="28"/>
      <c r="N55" s="29"/>
      <c r="O55" s="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s="30" customFormat="1" ht="15.75" customHeight="1" thickBot="1">
      <c r="A56" s="22" t="s">
        <v>97</v>
      </c>
      <c r="B56" s="23" t="s">
        <v>98</v>
      </c>
      <c r="C56" s="24" t="s">
        <v>99</v>
      </c>
      <c r="D56" s="25">
        <f>D54</f>
        <v>275239.57</v>
      </c>
      <c r="E56" s="31">
        <v>126938.6</v>
      </c>
      <c r="F56" s="27">
        <f t="shared" si="0"/>
        <v>-148300.97</v>
      </c>
      <c r="G56" s="28"/>
      <c r="H56" s="28"/>
      <c r="I56" s="28"/>
      <c r="J56" s="28"/>
      <c r="K56" s="28"/>
      <c r="L56" s="28"/>
      <c r="M56" s="28"/>
      <c r="N56" s="29"/>
      <c r="O56" s="4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s="30" customFormat="1" ht="15.75" customHeight="1" thickBot="1">
      <c r="A57" s="22" t="s">
        <v>100</v>
      </c>
      <c r="B57" s="23" t="s">
        <v>101</v>
      </c>
      <c r="C57" s="24" t="s">
        <v>102</v>
      </c>
      <c r="D57" s="25">
        <v>650.4</v>
      </c>
      <c r="E57" s="31">
        <v>300</v>
      </c>
      <c r="F57" s="27">
        <f t="shared" si="0"/>
        <v>-350.4</v>
      </c>
      <c r="G57" s="28"/>
      <c r="H57" s="28"/>
      <c r="I57" s="28"/>
      <c r="J57" s="28"/>
      <c r="K57" s="28"/>
      <c r="L57" s="28"/>
      <c r="M57" s="28"/>
      <c r="N57" s="29"/>
      <c r="O57" s="4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</row>
    <row r="58" spans="1:73" s="30" customFormat="1" ht="15.75" customHeight="1" thickBot="1">
      <c r="A58" s="24" t="s">
        <v>103</v>
      </c>
      <c r="B58" s="32" t="s">
        <v>104</v>
      </c>
      <c r="C58" s="24" t="s">
        <v>105</v>
      </c>
      <c r="D58" s="34">
        <v>419.8</v>
      </c>
      <c r="E58" s="33">
        <v>166.1</v>
      </c>
      <c r="F58" s="41">
        <f t="shared" si="0"/>
        <v>-253.70000000000002</v>
      </c>
      <c r="G58" s="35"/>
      <c r="H58" s="35"/>
      <c r="I58" s="35"/>
      <c r="J58" s="35"/>
      <c r="K58" s="35"/>
      <c r="L58" s="35"/>
      <c r="M58" s="35"/>
      <c r="N58" s="36"/>
      <c r="O58" s="4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1:73" s="30" customFormat="1" ht="15.75" customHeight="1" thickBot="1">
      <c r="A59" s="24"/>
      <c r="B59" s="32"/>
      <c r="C59" s="24" t="s">
        <v>106</v>
      </c>
      <c r="D59" s="34">
        <v>39.799999999999997</v>
      </c>
      <c r="E59" s="33">
        <v>35.4</v>
      </c>
      <c r="F59" s="41">
        <f t="shared" si="0"/>
        <v>-4.3999999999999986</v>
      </c>
      <c r="G59" s="35"/>
      <c r="H59" s="35"/>
      <c r="I59" s="35"/>
      <c r="J59" s="35"/>
      <c r="K59" s="35"/>
      <c r="L59" s="35"/>
      <c r="M59" s="35"/>
      <c r="N59" s="36"/>
      <c r="O59" s="4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</row>
    <row r="60" spans="1:73" s="42" customFormat="1" ht="15.75" customHeight="1">
      <c r="A60" s="22" t="s">
        <v>107</v>
      </c>
      <c r="B60" s="23" t="s">
        <v>108</v>
      </c>
      <c r="C60" s="24" t="s">
        <v>109</v>
      </c>
      <c r="D60" s="25">
        <v>423.19</v>
      </c>
      <c r="E60" s="31">
        <v>423.19</v>
      </c>
      <c r="F60" s="27">
        <f t="shared" si="0"/>
        <v>0</v>
      </c>
      <c r="G60" s="28"/>
      <c r="H60" s="28"/>
      <c r="I60" s="28"/>
      <c r="J60" s="28"/>
      <c r="K60" s="28"/>
      <c r="L60" s="28"/>
      <c r="M60" s="28"/>
      <c r="N60" s="29"/>
      <c r="O60" s="4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  <row r="61" spans="1:73" s="5" customFormat="1" ht="15.75" customHeight="1">
      <c r="A61" s="43"/>
      <c r="B61" s="44"/>
      <c r="C61" s="45"/>
      <c r="D61" s="46"/>
      <c r="E61" s="47"/>
      <c r="F61" s="48"/>
      <c r="G61" s="28"/>
      <c r="H61" s="28"/>
      <c r="I61" s="28"/>
      <c r="J61" s="28"/>
      <c r="K61" s="28"/>
      <c r="L61" s="28"/>
      <c r="M61" s="28"/>
      <c r="N61" s="29"/>
      <c r="O61" s="4"/>
    </row>
    <row r="62" spans="1:73" s="5" customFormat="1" ht="15.75" customHeight="1">
      <c r="A62" s="43"/>
      <c r="B62" s="44" t="s">
        <v>110</v>
      </c>
      <c r="C62" s="45"/>
      <c r="D62" s="46" t="s">
        <v>111</v>
      </c>
      <c r="E62" s="47"/>
      <c r="F62" s="48"/>
      <c r="G62" s="28"/>
      <c r="H62" s="28"/>
      <c r="I62" s="28"/>
      <c r="J62" s="28"/>
      <c r="K62" s="28"/>
      <c r="L62" s="28"/>
      <c r="M62" s="28"/>
      <c r="N62" s="29"/>
      <c r="O62" s="4"/>
    </row>
    <row r="63" spans="1:73" s="5" customFormat="1" ht="15.75" customHeight="1">
      <c r="A63" s="43"/>
      <c r="B63" s="44" t="s">
        <v>112</v>
      </c>
      <c r="C63" s="45"/>
      <c r="D63" s="46" t="s">
        <v>113</v>
      </c>
      <c r="E63" s="47"/>
      <c r="F63" s="48"/>
      <c r="G63" s="28"/>
      <c r="H63" s="28"/>
      <c r="I63" s="28"/>
      <c r="J63" s="28"/>
      <c r="K63" s="28"/>
      <c r="L63" s="28"/>
      <c r="M63" s="28"/>
      <c r="N63" s="29"/>
      <c r="O63" s="4"/>
    </row>
    <row r="64" spans="1:73" s="5" customFormat="1" ht="15.75" customHeight="1">
      <c r="A64" s="43"/>
      <c r="B64" s="44"/>
      <c r="C64" s="45"/>
      <c r="D64" s="46"/>
      <c r="E64" s="47"/>
      <c r="F64" s="48"/>
      <c r="G64" s="28"/>
      <c r="H64" s="28"/>
      <c r="I64" s="28"/>
      <c r="J64" s="28"/>
      <c r="K64" s="28"/>
      <c r="L64" s="28"/>
      <c r="M64" s="28"/>
      <c r="N64" s="29"/>
      <c r="O64" s="4"/>
    </row>
    <row r="65" spans="1:15" s="5" customFormat="1" ht="15.75" customHeight="1">
      <c r="A65" s="49" t="s">
        <v>114</v>
      </c>
      <c r="B65" s="49"/>
      <c r="C65" s="45"/>
      <c r="D65" s="46"/>
      <c r="E65" s="47"/>
      <c r="F65" s="48"/>
      <c r="G65" s="28"/>
      <c r="H65" s="28"/>
      <c r="I65" s="28"/>
      <c r="J65" s="28"/>
      <c r="K65" s="28"/>
      <c r="L65" s="28"/>
      <c r="M65" s="28"/>
      <c r="N65" s="29"/>
      <c r="O65" s="4"/>
    </row>
    <row r="66" spans="1:15" s="5" customFormat="1" ht="15.75" customHeight="1">
      <c r="A66" s="43"/>
      <c r="B66" s="44"/>
      <c r="C66" s="45"/>
      <c r="D66" s="46"/>
      <c r="E66" s="47"/>
      <c r="F66" s="48"/>
      <c r="G66" s="28"/>
      <c r="H66" s="28"/>
      <c r="I66" s="28"/>
      <c r="J66" s="28"/>
      <c r="K66" s="28"/>
      <c r="L66" s="28"/>
      <c r="M66" s="28"/>
      <c r="N66" s="29"/>
      <c r="O66" s="4"/>
    </row>
    <row r="67" spans="1:15" s="5" customFormat="1" ht="15.75" customHeight="1">
      <c r="A67" s="43"/>
      <c r="B67" s="44"/>
      <c r="C67" s="45"/>
      <c r="D67" s="46"/>
      <c r="E67" s="47"/>
      <c r="F67" s="48"/>
      <c r="G67" s="28"/>
      <c r="H67" s="28"/>
      <c r="I67" s="28"/>
      <c r="J67" s="28"/>
      <c r="K67" s="28"/>
      <c r="L67" s="28"/>
      <c r="M67" s="28"/>
      <c r="N67" s="29"/>
      <c r="O67" s="4"/>
    </row>
    <row r="68" spans="1:15" s="5" customFormat="1" ht="15.75" customHeight="1">
      <c r="A68" s="43"/>
      <c r="B68" s="44"/>
      <c r="C68" s="45"/>
      <c r="D68" s="46"/>
      <c r="E68" s="47"/>
      <c r="F68" s="48"/>
      <c r="G68" s="28"/>
      <c r="H68" s="28"/>
      <c r="I68" s="28"/>
      <c r="J68" s="28"/>
      <c r="K68" s="28"/>
      <c r="L68" s="28"/>
      <c r="M68" s="28"/>
      <c r="N68" s="29"/>
      <c r="O68" s="4"/>
    </row>
    <row r="69" spans="1:15" s="5" customFormat="1" ht="15.75" customHeight="1">
      <c r="A69" s="43"/>
      <c r="B69" s="44"/>
      <c r="C69" s="45"/>
      <c r="D69" s="46"/>
      <c r="E69" s="47"/>
      <c r="F69" s="48"/>
      <c r="G69" s="28"/>
      <c r="H69" s="28"/>
      <c r="I69" s="28"/>
      <c r="J69" s="28"/>
      <c r="K69" s="28"/>
      <c r="L69" s="28"/>
      <c r="M69" s="28"/>
      <c r="N69" s="29"/>
      <c r="O69" s="4"/>
    </row>
    <row r="70" spans="1:15" s="5" customFormat="1" ht="15.75" customHeight="1">
      <c r="A70" s="43"/>
      <c r="B70" s="44"/>
      <c r="C70" s="45"/>
      <c r="D70" s="46"/>
      <c r="E70" s="47"/>
      <c r="F70" s="48"/>
      <c r="G70" s="28"/>
      <c r="H70" s="28"/>
      <c r="I70" s="28"/>
      <c r="J70" s="28"/>
      <c r="K70" s="28"/>
      <c r="L70" s="28"/>
      <c r="M70" s="28"/>
      <c r="N70" s="29"/>
      <c r="O70" s="4"/>
    </row>
    <row r="71" spans="1:15" s="5" customFormat="1" ht="15.75" customHeight="1">
      <c r="A71" s="43"/>
      <c r="B71" s="44"/>
      <c r="C71" s="45"/>
      <c r="D71" s="46"/>
      <c r="E71" s="47"/>
      <c r="F71" s="48"/>
      <c r="G71" s="28"/>
      <c r="H71" s="28"/>
      <c r="I71" s="28"/>
      <c r="J71" s="28"/>
      <c r="K71" s="28"/>
      <c r="L71" s="28"/>
      <c r="M71" s="28"/>
      <c r="N71" s="29"/>
      <c r="O71" s="4"/>
    </row>
  </sheetData>
  <mergeCells count="7">
    <mergeCell ref="A65:B65"/>
    <mergeCell ref="L6:N6"/>
    <mergeCell ref="A1:F1"/>
    <mergeCell ref="A2:F2"/>
    <mergeCell ref="A3:F3"/>
    <mergeCell ref="A4:F4"/>
    <mergeCell ref="I6:K6"/>
  </mergeCells>
  <pageMargins left="0.70866141732283472" right="0.15748031496062992" top="0.39370078740157483" bottom="0.31496062992125984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ТС КПУ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2019-07-25T03:44:46Z</dcterms:modified>
</cp:coreProperties>
</file>