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640"/>
  </bookViews>
  <sheets>
    <sheet name="Лист2" sheetId="2" r:id="rId1"/>
    <sheet name="Лист2 (2)" sheetId="4" r:id="rId2"/>
    <sheet name="Лист3" sheetId="3" r:id="rId3"/>
  </sheets>
  <definedNames>
    <definedName name="_xlnm.Print_Area" localSheetId="0">Лист2!$A$1:$Y$28</definedName>
    <definedName name="_xlnm.Print_Area" localSheetId="1">'Лист2 (2)'!$A$1:$X$36</definedName>
  </definedNames>
  <calcPr calcId="124519"/>
</workbook>
</file>

<file path=xl/calcChain.xml><?xml version="1.0" encoding="utf-8"?>
<calcChain xmlns="http://schemas.openxmlformats.org/spreadsheetml/2006/main">
  <c r="U24" i="2"/>
  <c r="U25" s="1"/>
  <c r="W24" l="1"/>
  <c r="V24"/>
  <c r="W16"/>
  <c r="V16"/>
  <c r="W12"/>
  <c r="W10" s="1"/>
  <c r="W21" s="1"/>
  <c r="V10"/>
  <c r="V9" s="1"/>
  <c r="W8"/>
  <c r="W7" s="1"/>
  <c r="W6" l="1"/>
  <c r="W25"/>
  <c r="W5"/>
  <c r="V7"/>
  <c r="V6" s="1"/>
  <c r="V21"/>
  <c r="H16"/>
  <c r="I16"/>
  <c r="J16"/>
  <c r="G16"/>
  <c r="V5" l="1"/>
  <c r="V25"/>
  <c r="K11"/>
  <c r="K13"/>
  <c r="K14"/>
  <c r="K15"/>
  <c r="K17"/>
  <c r="K16" s="1"/>
  <c r="K18"/>
  <c r="K19"/>
  <c r="K20"/>
  <c r="K23"/>
  <c r="K24" s="1"/>
  <c r="J24"/>
  <c r="I24"/>
  <c r="J12"/>
  <c r="J10" s="1"/>
  <c r="I10"/>
  <c r="I9" s="1"/>
  <c r="J8"/>
  <c r="J7" s="1"/>
  <c r="H12"/>
  <c r="H10" s="1"/>
  <c r="H21" s="1"/>
  <c r="H5" s="1"/>
  <c r="G10"/>
  <c r="G9" s="1"/>
  <c r="G21" s="1"/>
  <c r="G5" s="1"/>
  <c r="H24"/>
  <c r="G24"/>
  <c r="H8"/>
  <c r="H7" s="1"/>
  <c r="I21" l="1"/>
  <c r="I5" s="1"/>
  <c r="J25"/>
  <c r="J21"/>
  <c r="J5" s="1"/>
  <c r="H25"/>
  <c r="G7"/>
  <c r="G6" s="1"/>
  <c r="G25"/>
  <c r="K10"/>
  <c r="K8"/>
  <c r="K12"/>
  <c r="K9"/>
  <c r="K21" s="1"/>
  <c r="K5" s="1"/>
  <c r="J6"/>
  <c r="I7"/>
  <c r="I6" s="1"/>
  <c r="H6"/>
  <c r="I25" l="1"/>
  <c r="K25"/>
  <c r="K7"/>
  <c r="K6" s="1"/>
  <c r="V18" i="4"/>
  <c r="U18"/>
  <c r="T18"/>
  <c r="I18"/>
  <c r="H18"/>
  <c r="F18"/>
  <c r="J17"/>
  <c r="J16"/>
  <c r="J15"/>
  <c r="J14"/>
  <c r="E13"/>
  <c r="J12"/>
  <c r="J11"/>
  <c r="J10"/>
  <c r="U5"/>
  <c r="H5"/>
  <c r="F5"/>
</calcChain>
</file>

<file path=xl/sharedStrings.xml><?xml version="1.0" encoding="utf-8"?>
<sst xmlns="http://schemas.openxmlformats.org/spreadsheetml/2006/main" count="257" uniqueCount="94">
  <si>
    <t>Заемные средства</t>
  </si>
  <si>
    <t>Количество в натуральных показателях</t>
  </si>
  <si>
    <t>Нерегулируемая (иная) деятельность</t>
  </si>
  <si>
    <t>план</t>
  </si>
  <si>
    <t>факт</t>
  </si>
  <si>
    <t>отклонение</t>
  </si>
  <si>
    <t>Собственные средства</t>
  </si>
  <si>
    <t>в том числе по услугам</t>
  </si>
  <si>
    <t>подача воды по распределительным сетям</t>
  </si>
  <si>
    <t>отвод и (или) очистка стоков</t>
  </si>
  <si>
    <t>передача и распределение электрической энергии</t>
  </si>
  <si>
    <t>Всего</t>
  </si>
  <si>
    <t>Реконструкция ОРУ подстанций 110 кВ для внешнего электроснабжения насосных станций №20,21,22 филиала "Канал имени К.Сатпаева" расположенных в Карагандинской области</t>
  </si>
  <si>
    <t xml:space="preserve">Подача воды по каналу </t>
  </si>
  <si>
    <t>Объявлено. По итогам гос закупок поставщик не объявился. Опубликован на сайте государственных закупок повторно. В настоящий момент проводится работа по приему заявок от поставщиков</t>
  </si>
  <si>
    <r>
      <t>Наименование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мероприятий</t>
    </r>
  </si>
  <si>
    <r>
      <t>Единица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измерения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(для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натуральных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показателей)</t>
    </r>
  </si>
  <si>
    <r>
      <t>Сумма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инвестиционной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программы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(проекты),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тыс. тенге</t>
    </r>
  </si>
  <si>
    <r>
      <t>Бюджетные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средства</t>
    </r>
  </si>
  <si>
    <r>
      <t>причины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отклонения</t>
    </r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</si>
  <si>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</si>
  <si>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фондов,%,по годам реализации в зависимости от утвержденной инвестиционной программы</t>
  </si>
  <si>
    <t>Снижение потерь,%,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</si>
  <si>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</si>
  <si>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-</t>
  </si>
  <si>
    <t>Учтенные в инвестиционной программе мероприятия оказывают влияние на безаварийнную и бесперебойную работу основных производственных фондов. Проведение инвестиционных мероприятий, не только обеспечит повышение качества оказываемых регулируемых услуг, но и но и обеспечит устранение последствий аварийных ситуаций и отказов оборудования. Снижение аварийности в первый год реализации инвестиционной программы до 10%, второй год реализации - до 15%, третий год реализации - до 17%.</t>
  </si>
  <si>
    <t xml:space="preserve">В связи с реализацией утвержденных в инвестиционнной программе мероприятий произойдет значительное улучшение производственных показателей, так как будет проводится замена устаревших производственных фондов, т.е. обновление новыми современными моделями. В первый год реализации инвестиционной программы обновлено электротехническое оборудование, автотранспорт и специализированная техника проводился капитальный ремонт и реконстркуция производственных фондов, тем самым улучшение производственных показателей на 40%, во втором и третих годах реализации ведется работа по реализации крупных проектов, влияющих на повышение надежности электроснабжения насосных станций и модернизации систем связи для их безаварийной и бесперебойной работы.Реализация данных проектов повысит производственные показатели до 50%.  </t>
  </si>
  <si>
    <t>Так как за длительный срок эксплуатации основных производственных фондов, многие физически изношены и морально устарели, возникла необходимость замены основных фондов на более усовершенствованные типы и модели.Внедрение современного оборудования, проведение своевременного капитального ремонта приведет к снижению физического износа, который составлял 50-60%. В первый год реализации инвестиционной программы физический износ электрооборудования уменьшится на 3%, второй год реализации  на 2% и третий год реализации на 3%.</t>
  </si>
  <si>
    <t>Реконструкция ОРУ подстанции 220 кВ для насосной станции 18 Канала имени Каныша Сатпаева.</t>
  </si>
  <si>
    <t>Затраты на технический надзор "Реконструкция ОРУ подстанции 220 кВ для насосной станции 18 " Канал имени К.Сатпаева" расположенных в Карагандинской области"</t>
  </si>
  <si>
    <t>Затраты на авторский надзор "Реконструкция ОРУ подстанции 220 кВ для насосной станции 18 " Канал имени К.Сатпаева" расположенных в Карагандинской области"</t>
  </si>
  <si>
    <t>Автоматизированная система коммерческого учета электроэнергии филиала «Канал имени К. Сатпаева» РГП "Казводхоз"</t>
  </si>
  <si>
    <t xml:space="preserve">Затраты на технический надзор "Автоматизированной системы коммерческого учета электроэнергии филиала Канал имени К.Сатпаева" </t>
  </si>
  <si>
    <t xml:space="preserve">Затраты на авторский надзор "Автоматизированной системы коммерческого учета электроэнергии филиала Канал имени К.Сатпаева" </t>
  </si>
  <si>
    <t>Реконструкция  бактериологической лаборатории насосно-фильтровальной станции, расположенной в п.Шидерты.</t>
  </si>
  <si>
    <t>Затраты на технический надзор "Реконструкция  бактериологической лаборатории насосно-фильтровальной станции филиала Канал имени К.Сатпаева" расположенной в п.Шидерты.</t>
  </si>
  <si>
    <t>Затраты на авторский надзор "Реконструкция  бактериологической лаборатории насосно-фильтровальной станции филиала Канал имени К.Сатпаева" расположенной в п.Шидерты.</t>
  </si>
  <si>
    <t>Раздел 1. Реализация проектов по реконструкции, модернизации и технического перевооружения</t>
  </si>
  <si>
    <t>Услуга</t>
  </si>
  <si>
    <t>1 этап-реализация в 2017 году</t>
  </si>
  <si>
    <t>2 этап -реализация в 2018 году</t>
  </si>
  <si>
    <t xml:space="preserve">Будет опубликовано на сайте государственных закупок после разработки рабочего проекта. </t>
  </si>
  <si>
    <t>Заключен договор № 370  от 06.06.2017 года.Срок действия договора в течении 2017 года.</t>
  </si>
  <si>
    <t xml:space="preserve">производство, передача и распределение тепловой энергии </t>
  </si>
  <si>
    <t>Повышение надежности электроснабжения и снижения затрат на транспортировку электрической энергии по  сетям сторонних организаций. При реализации проектов, снижение потерь по транспортировке электрической энергии в первый год реализации снизилось на 8%, во второй год реализации на 9% , третий год реализации  на 10,0 %.</t>
  </si>
  <si>
    <t xml:space="preserve">Заключен договор № 297 от 25.04.2017 года. </t>
  </si>
  <si>
    <t xml:space="preserve">И.о директора </t>
  </si>
  <si>
    <t>Амангельдин Г.А.</t>
  </si>
  <si>
    <t>Заключен договор № 458 от 26.06.2017г. , АО "КЭМОНТ", срок оказания услуг 2017-2018гг.</t>
  </si>
  <si>
    <t>Информация субъекта естественной монополии о ходе исполнения субъектом инвестиционной программы на первый год реализации 2017 год</t>
  </si>
  <si>
    <t>Заключен договор № 725 от 12.08.2016 года на сумму 1 135 944 тыс. тенге,                                                                                                                                                                                                                                                                                                                2016 год - 395 744 тыс. тенге,                                                                                                                                                                                                                                                                                                         2017 году - 740 200 тыс. тенге. В 2016 году было исполнение на сумму 36 137,6 тыс. тенге, так как работа была не выполнена в установленные сроки на данного поставщика подан иск в суд, о признании его недобросовестным поставщиком.</t>
  </si>
  <si>
    <t>Срок действия ПСД истек. Разработка рабочего проекта опубликован на сайте государственных закупок, вскрытие 12.06.2017 года. по результатам вскрытия закупка не состоялась.</t>
  </si>
  <si>
    <t>Исп. Султанова А.</t>
  </si>
  <si>
    <t>Опубликовано на сайте государственных закупок , вскрытие 17.06.2017 года. По итогам государственных закупок выявлен победитель ТОО "Дуэт СТ" договор на стадии подписания.</t>
  </si>
  <si>
    <t>1 год реализации - 2017 год</t>
  </si>
  <si>
    <t>2 год реализации - 2018 год</t>
  </si>
  <si>
    <t>1 год реализации - 2018 год</t>
  </si>
  <si>
    <t>2 год реализации - 2019 год</t>
  </si>
  <si>
    <t>услуга</t>
  </si>
  <si>
    <t>работа</t>
  </si>
  <si>
    <t>Раздел 2. Электротехническое оборудование</t>
  </si>
  <si>
    <t>Вакуумный высоковольтный выключатель с электромагнитным приводом  ВБМ-10-20/100 У2</t>
  </si>
  <si>
    <t>Итого по разделу 2</t>
  </si>
  <si>
    <t>шт.</t>
  </si>
  <si>
    <t>Реконструкция ОРУ подстанции 220 кВ для насосной станции 18 Канала имени Каныша Сатпаева всего, в том числе:</t>
  </si>
  <si>
    <t>Реконструкция ОРУ подстанции 110кВ для внешнего электроснабжения насосных станций " 20,21,22 филиала Канал им. К. Сатпаева расположенных в Карагандинской области всего, в том числе:</t>
  </si>
  <si>
    <t>Реконструкция плотины № 87 гидроузла № 4 канала имени К. Сатпаева, в том числе технический и авторский надзор</t>
  </si>
  <si>
    <t>Автоматизированная система коммерческого учета электроэнергии филиала " Канал им. К. Сатпаева"  в том числе технический и авторский надзор</t>
  </si>
  <si>
    <t>Всего за 2018 год</t>
  </si>
  <si>
    <t>Договор №298 от 25.04.2017г, ТОО "Вулкан ЛТД" срок  оказания услуг        2017-2018гг.</t>
  </si>
  <si>
    <t>Проект «Реконструкция плотины № 87 гидроузла № 4 канала имени К. Сатпаева, в том числе технический и авторский надзор» находится на стадии включения в Республиканскую бюджетную программу. В связи с чем Филиалом, согласно п.п.22 п.4. Правил утверждения инвестиционных программ (проекта) субъекта естественной монополии, их корректировки, а также проведения анализа информации об их исполнении, утвержденных Приказом Министра национальной экономики Республики Казахстан №194 от 30.12.2014г., планируется не позднее 1 октября текущего года обратиться с предложением о корректировке инвестиционной программы путем исключения данного проекта</t>
  </si>
  <si>
    <r>
      <t>причины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отклонения</t>
    </r>
  </si>
  <si>
    <t>факт года, предшествующего отчетному периоду</t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</si>
  <si>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</si>
  <si>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</si>
  <si>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</si>
  <si>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</si>
  <si>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Информация субъекта естественной монополии о ходе исполнения субъектом инвестиционной программы за первое полугодие 2018 года</t>
  </si>
  <si>
    <t>Опубликовано на сайте государственных закупок</t>
  </si>
  <si>
    <t>Повышение надежности электроснабжения и снижения затрат на транспортировку электрической энергии по  сетям сторонних организаций. При реализации проектов, снижение потерь по транспортировке электрической энергии в первый год реализации снизилось на 8%, во второй год реализации на 9% , третий год реализации  на 10,0 %, четверный год реализации  на 9,0 %, пятый год реализации  на 8,0 %.</t>
  </si>
  <si>
    <t>Так как за длительный срок эксплуатации основных производственных фондов, многие физически изношены и морально устарели, возникла необходимость замены основных фондов на более усовершенствованные типы и модели.Внедрение современного оборудования, проведение своевременного капитального ремонта приведет к снижению физического износа, который составлял 50-60%. В первый год реализации инвестиционной программы физический износ электрооборудования уменьшится на 3%, второй год реализации  на 2% , третий год реализации на 3%, четвертый год реализации на 4%, пятый год реализации на 2%,</t>
  </si>
  <si>
    <t>Учтенные в инвестиционной программе мероприятия оказывают влияние на безаварийнную и бесперебойную работу основных производственных фондов. Проведение инвестиционных мероприятий, не только обеспечит повышение качества оказываемых регулируемых услуг, но и но и обеспечит устранение последствий аварийных ситуаций и отказов оборудования. Снижение аварийности в первый год реализации инвестиционной программы до 10%, второй год реализации - до 15%, третий год реализации - до 17%, четверный год реализации  на 9,0 %, пятый год реализации  на 11 %.</t>
  </si>
  <si>
    <t>Исполнено 100%. По итогам государственных закупок сложилась экономия.</t>
  </si>
  <si>
    <t>Заключен договор № 458 от 26.06.2017г. , , срок оказания услуг 2017-2018гг., договор на стадии исполнения.</t>
  </si>
  <si>
    <t>Договор №337 от 25.05.2017г, срок оказания услуг 2017-2018гг.</t>
  </si>
  <si>
    <t>Договор №298 от 25.04.2017г,  срок  оказания услуг 2017-2018гг.</t>
  </si>
  <si>
    <t>1.1</t>
  </si>
  <si>
    <t>1.1.1</t>
  </si>
  <si>
    <t>1.1.2</t>
  </si>
  <si>
    <t>1.2</t>
  </si>
  <si>
    <t>1.4</t>
  </si>
  <si>
    <t>1.3</t>
  </si>
  <si>
    <t>2.1</t>
  </si>
  <si>
    <t xml:space="preserve">Итого по разделу 1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</si>
</sst>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right" vertical="center" wrapText="1"/>
    </xf>
    <xf numFmtId="0" fontId="11" fillId="0" borderId="1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10" xfId="0" applyFont="1" applyBorder="1"/>
    <xf numFmtId="0" fontId="0" fillId="0" borderId="1" xfId="0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8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164" fontId="3" fillId="0" borderId="4" xfId="1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43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0" borderId="1" xfId="0" applyFont="1" applyBorder="1"/>
    <xf numFmtId="0" fontId="11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" fontId="21" fillId="0" borderId="1" xfId="1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21" fillId="0" borderId="1" xfId="1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1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3" borderId="1" xfId="0" applyFill="1" applyBorder="1"/>
    <xf numFmtId="0" fontId="17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/>
    <xf numFmtId="4" fontId="7" fillId="3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0" fontId="0" fillId="3" borderId="1" xfId="0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2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1" fillId="3" borderId="1" xfId="0" applyFont="1" applyFill="1" applyBorder="1"/>
    <xf numFmtId="43" fontId="20" fillId="3" borderId="1" xfId="1" applyFont="1" applyFill="1" applyBorder="1" applyAlignment="1">
      <alignment vertical="center" wrapText="1"/>
    </xf>
    <xf numFmtId="43" fontId="20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11" fillId="0" borderId="1" xfId="0" applyNumberFormat="1" applyFont="1" applyBorder="1"/>
    <xf numFmtId="0" fontId="0" fillId="0" borderId="1" xfId="0" applyNumberFormat="1" applyBorder="1"/>
    <xf numFmtId="0" fontId="19" fillId="0" borderId="1" xfId="0" applyNumberFormat="1" applyFont="1" applyBorder="1"/>
    <xf numFmtId="14" fontId="2" fillId="0" borderId="1" xfId="0" applyNumberFormat="1" applyFont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view="pageBreakPreview" topLeftCell="D1" zoomScale="78" zoomScaleNormal="66" zoomScaleSheetLayoutView="78" workbookViewId="0">
      <pane ySplit="2" topLeftCell="A21" activePane="bottomLeft" state="frozen"/>
      <selection pane="bottomLeft" activeCell="B13" sqref="B13:Y28"/>
    </sheetView>
  </sheetViews>
  <sheetFormatPr defaultRowHeight="18.75"/>
  <cols>
    <col min="1" max="1" width="6" hidden="1" customWidth="1"/>
    <col min="2" max="2" width="9.28515625" style="138" customWidth="1"/>
    <col min="3" max="3" width="75.7109375" customWidth="1"/>
    <col min="4" max="4" width="18.28515625" customWidth="1"/>
    <col min="5" max="5" width="9.140625" style="87"/>
    <col min="7" max="7" width="21" style="52" customWidth="1"/>
    <col min="8" max="8" width="19.85546875" customWidth="1"/>
    <col min="9" max="9" width="22.140625" customWidth="1"/>
    <col min="10" max="10" width="21" customWidth="1"/>
    <col min="11" max="11" width="23.28515625" style="52" customWidth="1"/>
    <col min="12" max="12" width="53.5703125" style="52" customWidth="1"/>
    <col min="13" max="15" width="9.140625" customWidth="1"/>
    <col min="16" max="16" width="14.7109375" customWidth="1"/>
    <col min="17" max="20" width="9.140625" customWidth="1"/>
    <col min="21" max="21" width="17.85546875" customWidth="1"/>
    <col min="22" max="22" width="20.5703125" customWidth="1"/>
    <col min="23" max="23" width="18.5703125" customWidth="1"/>
    <col min="24" max="25" width="15" hidden="1" customWidth="1"/>
    <col min="28" max="28" width="9.42578125" customWidth="1"/>
  </cols>
  <sheetData>
    <row r="1" spans="1:25" ht="54" customHeight="1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26.25" customHeight="1" thickBot="1"/>
    <row r="3" spans="1:25" ht="126.75" customHeight="1">
      <c r="A3" s="123"/>
      <c r="B3" s="139"/>
      <c r="C3" s="119" t="s">
        <v>15</v>
      </c>
      <c r="D3" s="119" t="s">
        <v>16</v>
      </c>
      <c r="E3" s="119" t="s">
        <v>1</v>
      </c>
      <c r="F3" s="119"/>
      <c r="G3" s="119" t="s">
        <v>17</v>
      </c>
      <c r="H3" s="119"/>
      <c r="I3" s="119" t="s">
        <v>6</v>
      </c>
      <c r="J3" s="119"/>
      <c r="K3" s="119"/>
      <c r="L3" s="119"/>
      <c r="M3" s="119" t="s">
        <v>0</v>
      </c>
      <c r="N3" s="119"/>
      <c r="O3" s="119"/>
      <c r="P3" s="119"/>
      <c r="Q3" s="119" t="s">
        <v>18</v>
      </c>
      <c r="R3" s="119"/>
      <c r="S3" s="119" t="s">
        <v>2</v>
      </c>
      <c r="T3" s="122"/>
      <c r="U3" s="119" t="s">
        <v>72</v>
      </c>
      <c r="V3" s="119" t="s">
        <v>73</v>
      </c>
      <c r="W3" s="119" t="s">
        <v>74</v>
      </c>
      <c r="X3" s="120" t="s">
        <v>75</v>
      </c>
      <c r="Y3" s="112" t="s">
        <v>76</v>
      </c>
    </row>
    <row r="4" spans="1:25" ht="42" customHeight="1">
      <c r="A4" s="124"/>
      <c r="B4" s="140"/>
      <c r="C4" s="119"/>
      <c r="D4" s="119"/>
      <c r="E4" s="53" t="s">
        <v>3</v>
      </c>
      <c r="F4" s="36" t="s">
        <v>4</v>
      </c>
      <c r="G4" s="53" t="s">
        <v>3</v>
      </c>
      <c r="H4" s="36" t="s">
        <v>4</v>
      </c>
      <c r="I4" s="36" t="s">
        <v>3</v>
      </c>
      <c r="J4" s="36" t="s">
        <v>4</v>
      </c>
      <c r="K4" s="53" t="s">
        <v>5</v>
      </c>
      <c r="L4" s="53" t="s">
        <v>71</v>
      </c>
      <c r="M4" s="36" t="s">
        <v>3</v>
      </c>
      <c r="N4" s="36" t="s">
        <v>4</v>
      </c>
      <c r="O4" s="36" t="s">
        <v>5</v>
      </c>
      <c r="P4" s="36" t="s">
        <v>19</v>
      </c>
      <c r="Q4" s="36" t="s">
        <v>3</v>
      </c>
      <c r="R4" s="36" t="s">
        <v>4</v>
      </c>
      <c r="S4" s="36" t="s">
        <v>3</v>
      </c>
      <c r="T4" s="98" t="s">
        <v>4</v>
      </c>
      <c r="U4" s="119"/>
      <c r="V4" s="119"/>
      <c r="W4" s="119"/>
      <c r="X4" s="121"/>
      <c r="Y4" s="113"/>
    </row>
    <row r="5" spans="1:25" ht="73.5" customHeight="1" thickBot="1">
      <c r="A5" s="37"/>
      <c r="B5" s="141"/>
      <c r="C5" s="38" t="s">
        <v>37</v>
      </c>
      <c r="D5" s="3"/>
      <c r="E5" s="79"/>
      <c r="F5" s="82"/>
      <c r="G5" s="39">
        <f>G21</f>
        <v>1869184.3</v>
      </c>
      <c r="H5" s="39">
        <f t="shar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5" s="39">
        <f t="shared" si="0"/>
        <v>-1843191.044</v>
      </c>
      <c r="L5" s="82"/>
      <c r="M5" s="3"/>
      <c r="N5" s="3"/>
      <c r="O5" s="3"/>
      <c r="P5" s="3"/>
      <c r="Q5" s="3"/>
      <c r="R5" s="3"/>
      <c r="S5" s="3"/>
      <c r="T5" s="92"/>
      <c r="U5" s="97">
        <v>198078.62200000003</v>
      </c>
      <c r="V5" s="39">
        <f>V21</f>
        <v>1869184.3</v>
      </c>
      <c r="W5" s="39">
        <f t="shared" ref="W5" si="1">W21</f>
        <v>25993.256000000001</v>
      </c>
      <c r="X5" s="94"/>
      <c r="Y5" s="114"/>
    </row>
    <row r="6" spans="1:25" ht="73.5" customHeight="1">
      <c r="A6" s="100">
        <v>43101</v>
      </c>
      <c r="B6" s="141" t="s">
        <v>86</v>
      </c>
      <c r="C6" s="22" t="s">
        <v>64</v>
      </c>
      <c r="D6" s="3"/>
      <c r="E6" s="79"/>
      <c r="F6" s="82"/>
      <c r="G6" s="58">
        <f>G7+G10+G13</f>
        <v>860600</v>
      </c>
      <c r="H6" s="58">
        <f>H7+H10+H13</f>
        <v>132546.462</v>
      </c>
      <c r="I6" s="58">
        <f>I7+I10+I13</f>
        <v>860600</v>
      </c>
      <c r="J6" s="58">
        <f>J7+J10+J13</f>
        <v>132546.462</v>
      </c>
      <c r="K6" s="58">
        <f>K7+K10+K13</f>
        <v>-728053.53799999994</v>
      </c>
      <c r="L6" s="109" t="s">
        <v>83</v>
      </c>
      <c r="M6" s="3"/>
      <c r="N6" s="3"/>
      <c r="O6" s="3"/>
      <c r="P6" s="3"/>
      <c r="Q6" s="3"/>
      <c r="R6" s="3"/>
      <c r="S6" s="3"/>
      <c r="T6" s="3"/>
      <c r="U6" s="93"/>
      <c r="V6" s="58">
        <f>V7+V10+V13</f>
        <v>860600</v>
      </c>
      <c r="W6" s="58">
        <f>W7+W10+W13</f>
        <v>132546.462</v>
      </c>
      <c r="X6" s="93"/>
      <c r="Y6" s="3"/>
    </row>
    <row r="7" spans="1:25" ht="96.75" customHeight="1">
      <c r="A7" s="106">
        <v>41275</v>
      </c>
      <c r="B7" s="141" t="s">
        <v>87</v>
      </c>
      <c r="C7" s="22" t="s">
        <v>28</v>
      </c>
      <c r="D7" s="79" t="s">
        <v>59</v>
      </c>
      <c r="E7" s="79">
        <v>1</v>
      </c>
      <c r="F7" s="82"/>
      <c r="G7" s="58">
        <f>G8+G9</f>
        <v>848157.89999999991</v>
      </c>
      <c r="H7" s="58">
        <f>H8+H9</f>
        <v>131324.85500000001</v>
      </c>
      <c r="I7" s="58">
        <f>I8+I9</f>
        <v>848157.89999999991</v>
      </c>
      <c r="J7" s="58">
        <f>J8+J9</f>
        <v>131324.85500000001</v>
      </c>
      <c r="K7" s="58">
        <f>K8+K9</f>
        <v>-716833.04499999993</v>
      </c>
      <c r="L7" s="110"/>
      <c r="M7" s="3"/>
      <c r="N7" s="3"/>
      <c r="O7" s="3"/>
      <c r="P7" s="3"/>
      <c r="Q7" s="3"/>
      <c r="R7" s="3"/>
      <c r="S7" s="3"/>
      <c r="T7" s="3"/>
      <c r="U7" s="3"/>
      <c r="V7" s="58">
        <f>V8+V9</f>
        <v>848157.89999999991</v>
      </c>
      <c r="W7" s="58">
        <f>W8+W9</f>
        <v>131324.85500000001</v>
      </c>
      <c r="X7" s="3"/>
      <c r="Y7" s="3"/>
    </row>
    <row r="8" spans="1:25" ht="39" customHeight="1">
      <c r="A8" s="101"/>
      <c r="B8" s="141"/>
      <c r="C8" s="22" t="s">
        <v>54</v>
      </c>
      <c r="D8" s="79"/>
      <c r="E8" s="79"/>
      <c r="F8" s="82"/>
      <c r="G8" s="63">
        <v>100000</v>
      </c>
      <c r="H8" s="63">
        <f>22799.606+83753.6</f>
        <v>106553.20600000001</v>
      </c>
      <c r="I8" s="63">
        <v>100000</v>
      </c>
      <c r="J8" s="63">
        <f>22799.606+83753.6</f>
        <v>106553.20600000001</v>
      </c>
      <c r="K8" s="62">
        <f>J8-I8</f>
        <v>6553.2060000000056</v>
      </c>
      <c r="L8" s="110"/>
      <c r="M8" s="3"/>
      <c r="N8" s="3"/>
      <c r="O8" s="3"/>
      <c r="P8" s="3"/>
      <c r="Q8" s="3"/>
      <c r="R8" s="3"/>
      <c r="S8" s="3"/>
      <c r="T8" s="3"/>
      <c r="U8" s="3"/>
      <c r="V8" s="63">
        <v>100000</v>
      </c>
      <c r="W8" s="63">
        <f>22799.606+83753.6</f>
        <v>106553.20600000001</v>
      </c>
      <c r="X8" s="3"/>
      <c r="Y8" s="3"/>
    </row>
    <row r="9" spans="1:25" ht="37.5" customHeight="1">
      <c r="A9" s="102"/>
      <c r="B9" s="142"/>
      <c r="C9" s="22" t="s">
        <v>55</v>
      </c>
      <c r="D9" s="79"/>
      <c r="E9" s="79"/>
      <c r="F9" s="82"/>
      <c r="G9" s="59">
        <f>760600-G10-G13</f>
        <v>748157.89999999991</v>
      </c>
      <c r="H9" s="62">
        <v>24771.649000000001</v>
      </c>
      <c r="I9" s="59">
        <f>760600-I10-I13</f>
        <v>748157.89999999991</v>
      </c>
      <c r="J9" s="62">
        <v>24771.649000000001</v>
      </c>
      <c r="K9" s="62">
        <f t="shared" ref="K9:K23" si="2">J9-I9</f>
        <v>-723386.25099999993</v>
      </c>
      <c r="L9" s="111"/>
      <c r="M9" s="3"/>
      <c r="N9" s="3"/>
      <c r="O9" s="3"/>
      <c r="P9" s="3"/>
      <c r="Q9" s="3"/>
      <c r="R9" s="3"/>
      <c r="S9" s="3"/>
      <c r="T9" s="3"/>
      <c r="U9" s="3"/>
      <c r="V9" s="59">
        <f>760600-V10-V13</f>
        <v>748157.89999999991</v>
      </c>
      <c r="W9" s="62">
        <v>24771.649000000001</v>
      </c>
      <c r="X9" s="3"/>
      <c r="Y9" s="1"/>
    </row>
    <row r="10" spans="1:25" ht="96.75" customHeight="1">
      <c r="A10" s="102"/>
      <c r="B10" s="142" t="s">
        <v>88</v>
      </c>
      <c r="C10" s="22" t="s">
        <v>29</v>
      </c>
      <c r="D10" s="79" t="s">
        <v>58</v>
      </c>
      <c r="E10" s="79">
        <v>1</v>
      </c>
      <c r="F10" s="82"/>
      <c r="G10" s="72">
        <f>G11+G12</f>
        <v>10745.8</v>
      </c>
      <c r="H10" s="72">
        <f>H11+H12</f>
        <v>1221.607</v>
      </c>
      <c r="I10" s="72">
        <f>I11+I12</f>
        <v>10745.8</v>
      </c>
      <c r="J10" s="72">
        <f>J11+J12</f>
        <v>1221.607</v>
      </c>
      <c r="K10" s="62">
        <f t="shared" si="2"/>
        <v>-9524.1929999999993</v>
      </c>
      <c r="L10" s="90" t="s">
        <v>84</v>
      </c>
      <c r="M10" s="3"/>
      <c r="N10" s="3"/>
      <c r="O10" s="3"/>
      <c r="P10" s="3"/>
      <c r="Q10" s="3"/>
      <c r="R10" s="3"/>
      <c r="S10" s="3"/>
      <c r="T10" s="3"/>
      <c r="U10" s="3"/>
      <c r="V10" s="72">
        <f>V11+V12</f>
        <v>10745.8</v>
      </c>
      <c r="W10" s="72">
        <f>W11+W12</f>
        <v>1221.607</v>
      </c>
      <c r="X10" s="3"/>
      <c r="Y10" s="1"/>
    </row>
    <row r="11" spans="1:25" ht="53.25" hidden="1" customHeight="1">
      <c r="A11" s="102"/>
      <c r="B11" s="142"/>
      <c r="C11" s="22" t="s">
        <v>54</v>
      </c>
      <c r="D11" s="79"/>
      <c r="E11" s="79"/>
      <c r="F11" s="82"/>
      <c r="G11" s="73">
        <v>3000</v>
      </c>
      <c r="H11" s="62">
        <v>0</v>
      </c>
      <c r="I11" s="73">
        <v>3000</v>
      </c>
      <c r="J11" s="62">
        <v>0</v>
      </c>
      <c r="K11" s="62">
        <f t="shared" si="2"/>
        <v>-3000</v>
      </c>
      <c r="L11" s="90" t="s">
        <v>69</v>
      </c>
      <c r="M11" s="3"/>
      <c r="N11" s="3"/>
      <c r="O11" s="3"/>
      <c r="P11" s="3"/>
      <c r="Q11" s="3"/>
      <c r="R11" s="3"/>
      <c r="S11" s="3"/>
      <c r="T11" s="3"/>
      <c r="U11" s="3"/>
      <c r="V11" s="73">
        <v>3000</v>
      </c>
      <c r="W11" s="62">
        <v>0</v>
      </c>
      <c r="X11" s="3"/>
      <c r="Y11" s="1"/>
    </row>
    <row r="12" spans="1:25" ht="49.5" hidden="1" customHeight="1">
      <c r="A12" s="102"/>
      <c r="B12" s="142"/>
      <c r="C12" s="22" t="s">
        <v>55</v>
      </c>
      <c r="D12" s="79"/>
      <c r="E12" s="79"/>
      <c r="F12" s="82"/>
      <c r="G12" s="73">
        <v>7745.8</v>
      </c>
      <c r="H12" s="62">
        <f>991.384+230.223</f>
        <v>1221.607</v>
      </c>
      <c r="I12" s="73">
        <v>7745.8</v>
      </c>
      <c r="J12" s="62">
        <f>991.384+230.223</f>
        <v>1221.607</v>
      </c>
      <c r="K12" s="62">
        <f t="shared" si="2"/>
        <v>-6524.1930000000002</v>
      </c>
      <c r="L12" s="82"/>
      <c r="M12" s="3"/>
      <c r="N12" s="3"/>
      <c r="O12" s="3"/>
      <c r="P12" s="3"/>
      <c r="Q12" s="3"/>
      <c r="R12" s="3"/>
      <c r="S12" s="3"/>
      <c r="T12" s="3"/>
      <c r="U12" s="3"/>
      <c r="V12" s="73">
        <v>7745.8</v>
      </c>
      <c r="W12" s="62">
        <f>991.384+230.223</f>
        <v>1221.607</v>
      </c>
      <c r="X12" s="3"/>
      <c r="Y12" s="1"/>
    </row>
    <row r="13" spans="1:25" ht="137.25" customHeight="1">
      <c r="A13" s="102"/>
      <c r="B13" s="142" t="s">
        <v>88</v>
      </c>
      <c r="C13" s="22" t="s">
        <v>30</v>
      </c>
      <c r="D13" s="79" t="s">
        <v>58</v>
      </c>
      <c r="E13" s="79">
        <v>1</v>
      </c>
      <c r="F13" s="82"/>
      <c r="G13" s="72">
        <v>1696.3</v>
      </c>
      <c r="H13" s="62">
        <v>0</v>
      </c>
      <c r="I13" s="72">
        <v>1696.3</v>
      </c>
      <c r="J13" s="62">
        <v>0</v>
      </c>
      <c r="K13" s="62">
        <f t="shared" si="2"/>
        <v>-1696.3</v>
      </c>
      <c r="L13" s="90" t="s">
        <v>85</v>
      </c>
      <c r="M13" s="3"/>
      <c r="N13" s="3"/>
      <c r="O13" s="3"/>
      <c r="P13" s="3"/>
      <c r="Q13" s="3"/>
      <c r="R13" s="3"/>
      <c r="S13" s="3"/>
      <c r="T13" s="3"/>
      <c r="U13" s="3"/>
      <c r="V13" s="72">
        <v>1696.3</v>
      </c>
      <c r="W13" s="62">
        <v>0</v>
      </c>
      <c r="X13" s="3"/>
      <c r="Y13" s="1"/>
    </row>
    <row r="14" spans="1:25" ht="60" hidden="1" customHeight="1">
      <c r="A14" s="102"/>
      <c r="B14" s="142"/>
      <c r="C14" s="22" t="s">
        <v>54</v>
      </c>
      <c r="D14" s="79"/>
      <c r="E14" s="79"/>
      <c r="F14" s="82"/>
      <c r="G14" s="73">
        <v>500</v>
      </c>
      <c r="H14" s="62">
        <v>0</v>
      </c>
      <c r="I14" s="73">
        <v>500</v>
      </c>
      <c r="J14" s="62">
        <v>0</v>
      </c>
      <c r="K14" s="62">
        <f t="shared" si="2"/>
        <v>-500</v>
      </c>
      <c r="L14" s="54"/>
      <c r="M14" s="3"/>
      <c r="N14" s="3"/>
      <c r="O14" s="3"/>
      <c r="P14" s="3"/>
      <c r="Q14" s="3"/>
      <c r="R14" s="3"/>
      <c r="S14" s="3"/>
      <c r="T14" s="3"/>
      <c r="U14" s="3"/>
      <c r="V14" s="73">
        <v>500</v>
      </c>
      <c r="W14" s="62">
        <v>0</v>
      </c>
      <c r="X14" s="3"/>
      <c r="Y14" s="1"/>
    </row>
    <row r="15" spans="1:25" ht="52.5" hidden="1" customHeight="1">
      <c r="A15" s="102"/>
      <c r="B15" s="142"/>
      <c r="C15" s="22" t="s">
        <v>55</v>
      </c>
      <c r="D15" s="79"/>
      <c r="E15" s="79"/>
      <c r="F15" s="82"/>
      <c r="G15" s="73">
        <v>1196.3</v>
      </c>
      <c r="H15" s="62">
        <v>0</v>
      </c>
      <c r="I15" s="73">
        <v>1196.3</v>
      </c>
      <c r="J15" s="62">
        <v>0</v>
      </c>
      <c r="K15" s="62">
        <f t="shared" si="2"/>
        <v>-1196.3</v>
      </c>
      <c r="L15" s="54"/>
      <c r="M15" s="3"/>
      <c r="N15" s="3"/>
      <c r="O15" s="3"/>
      <c r="P15" s="3"/>
      <c r="Q15" s="3"/>
      <c r="R15" s="3"/>
      <c r="S15" s="3"/>
      <c r="T15" s="3"/>
      <c r="U15" s="3"/>
      <c r="V15" s="73">
        <v>1196.3</v>
      </c>
      <c r="W15" s="62">
        <v>0</v>
      </c>
      <c r="X15" s="3"/>
      <c r="Y15" s="1"/>
    </row>
    <row r="16" spans="1:25" ht="123.75" customHeight="1">
      <c r="A16" s="102"/>
      <c r="B16" s="142" t="s">
        <v>89</v>
      </c>
      <c r="C16" s="22" t="s">
        <v>65</v>
      </c>
      <c r="D16" s="79"/>
      <c r="E16" s="79"/>
      <c r="F16" s="82"/>
      <c r="G16" s="60">
        <f>G17+G18</f>
        <v>1518264</v>
      </c>
      <c r="H16" s="60">
        <f t="shared" ref="H16:K16" si="3">H17+H18</f>
        <v>0</v>
      </c>
      <c r="I16" s="60">
        <f t="shared" si="3"/>
        <v>1518264</v>
      </c>
      <c r="J16" s="60">
        <f t="shared" si="3"/>
        <v>0</v>
      </c>
      <c r="K16" s="60">
        <f t="shared" si="3"/>
        <v>-1518264</v>
      </c>
      <c r="L16" s="99" t="s">
        <v>78</v>
      </c>
      <c r="M16" s="3"/>
      <c r="N16" s="3"/>
      <c r="O16" s="3"/>
      <c r="P16" s="3"/>
      <c r="Q16" s="3"/>
      <c r="R16" s="3"/>
      <c r="S16" s="3"/>
      <c r="T16" s="3"/>
      <c r="U16" s="3"/>
      <c r="V16" s="60">
        <f>V17+V18</f>
        <v>1518264</v>
      </c>
      <c r="W16" s="60">
        <f t="shared" ref="W16" si="4">W17+W18</f>
        <v>0</v>
      </c>
      <c r="X16" s="3"/>
      <c r="Y16" s="1"/>
    </row>
    <row r="17" spans="1:25" ht="38.25" customHeight="1">
      <c r="A17" s="102"/>
      <c r="B17" s="142"/>
      <c r="C17" s="22" t="s">
        <v>56</v>
      </c>
      <c r="D17" s="79"/>
      <c r="E17" s="79"/>
      <c r="F17" s="88"/>
      <c r="G17" s="61">
        <v>740200</v>
      </c>
      <c r="H17" s="55">
        <v>0</v>
      </c>
      <c r="I17" s="61">
        <v>740200</v>
      </c>
      <c r="J17" s="55">
        <v>0</v>
      </c>
      <c r="K17" s="62">
        <f t="shared" si="2"/>
        <v>-740200</v>
      </c>
      <c r="L17" s="91"/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24</v>
      </c>
      <c r="T17" s="5" t="s">
        <v>24</v>
      </c>
      <c r="U17" s="6"/>
      <c r="V17" s="61">
        <v>740200</v>
      </c>
      <c r="W17" s="55">
        <v>0</v>
      </c>
      <c r="X17" s="21" t="s">
        <v>24</v>
      </c>
      <c r="Y17" s="1"/>
    </row>
    <row r="18" spans="1:25" ht="40.5" customHeight="1">
      <c r="A18" s="102"/>
      <c r="B18" s="142"/>
      <c r="C18" s="22" t="s">
        <v>57</v>
      </c>
      <c r="D18" s="79"/>
      <c r="E18" s="79"/>
      <c r="F18" s="88"/>
      <c r="G18" s="61">
        <v>778064</v>
      </c>
      <c r="H18" s="55">
        <v>0</v>
      </c>
      <c r="I18" s="61">
        <v>778064</v>
      </c>
      <c r="J18" s="55">
        <v>0</v>
      </c>
      <c r="K18" s="62">
        <f t="shared" si="2"/>
        <v>-778064</v>
      </c>
      <c r="L18" s="54"/>
      <c r="M18" s="5" t="s">
        <v>24</v>
      </c>
      <c r="N18" s="5" t="s">
        <v>24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24</v>
      </c>
      <c r="T18" s="5" t="s">
        <v>24</v>
      </c>
      <c r="U18" s="6"/>
      <c r="V18" s="61">
        <v>778064</v>
      </c>
      <c r="W18" s="55">
        <v>0</v>
      </c>
      <c r="X18" s="21" t="s">
        <v>24</v>
      </c>
      <c r="Y18" s="1"/>
    </row>
    <row r="19" spans="1:25" ht="93">
      <c r="A19" s="102"/>
      <c r="B19" s="142" t="s">
        <v>91</v>
      </c>
      <c r="C19" s="22" t="s">
        <v>67</v>
      </c>
      <c r="D19" s="79" t="s">
        <v>59</v>
      </c>
      <c r="E19" s="79">
        <v>1</v>
      </c>
      <c r="F19" s="54"/>
      <c r="G19" s="58">
        <v>103990.6</v>
      </c>
      <c r="H19" s="56">
        <v>0</v>
      </c>
      <c r="I19" s="58">
        <v>103990.6</v>
      </c>
      <c r="J19" s="56">
        <v>0</v>
      </c>
      <c r="K19" s="62">
        <f t="shared" si="2"/>
        <v>-103990.6</v>
      </c>
      <c r="L19" s="99" t="s">
        <v>78</v>
      </c>
      <c r="M19" s="5"/>
      <c r="N19" s="5"/>
      <c r="O19" s="5"/>
      <c r="P19" s="5"/>
      <c r="Q19" s="5"/>
      <c r="R19" s="5"/>
      <c r="S19" s="5"/>
      <c r="T19" s="5"/>
      <c r="U19" s="5"/>
      <c r="V19" s="58">
        <v>103990.6</v>
      </c>
      <c r="W19" s="56">
        <v>0</v>
      </c>
      <c r="X19" s="5"/>
      <c r="Y19" s="1"/>
    </row>
    <row r="20" spans="1:25" ht="341.25" customHeight="1">
      <c r="A20" s="103">
        <v>3</v>
      </c>
      <c r="B20" s="137" t="s">
        <v>90</v>
      </c>
      <c r="C20" s="47" t="s">
        <v>66</v>
      </c>
      <c r="D20" s="79" t="s">
        <v>59</v>
      </c>
      <c r="E20" s="84">
        <v>1</v>
      </c>
      <c r="F20" s="83"/>
      <c r="G20" s="71">
        <v>264393.7</v>
      </c>
      <c r="H20" s="65">
        <v>0</v>
      </c>
      <c r="I20" s="71">
        <v>264393.7</v>
      </c>
      <c r="J20" s="65">
        <v>0</v>
      </c>
      <c r="K20" s="62">
        <f t="shared" si="2"/>
        <v>-264393.7</v>
      </c>
      <c r="L20" s="89" t="s">
        <v>70</v>
      </c>
      <c r="M20" s="5"/>
      <c r="N20" s="5"/>
      <c r="O20" s="5"/>
      <c r="P20" s="5"/>
      <c r="Q20" s="5"/>
      <c r="R20" s="5"/>
      <c r="S20" s="5"/>
      <c r="T20" s="5"/>
      <c r="U20" s="19"/>
      <c r="V20" s="71">
        <v>264393.7</v>
      </c>
      <c r="W20" s="65">
        <v>0</v>
      </c>
      <c r="X20" s="19"/>
      <c r="Y20" s="1"/>
    </row>
    <row r="21" spans="1:25" ht="50.25" customHeight="1">
      <c r="A21" s="104"/>
      <c r="B21" s="137"/>
      <c r="C21" s="68" t="s">
        <v>93</v>
      </c>
      <c r="D21" s="81"/>
      <c r="E21" s="86"/>
      <c r="F21" s="69"/>
      <c r="G21" s="70">
        <f>G9+G10+G13+G17+G19+G20</f>
        <v>1869184.3</v>
      </c>
      <c r="H21" s="70">
        <f t="shared" ref="H21:K21" si="5">H9+H10+H13+H17+H19+H20</f>
        <v>25993.256000000001</v>
      </c>
      <c r="I21" s="70">
        <f t="shared" si="5"/>
        <v>1869184.3</v>
      </c>
      <c r="J21" s="70">
        <f t="shared" si="5"/>
        <v>25993.256000000001</v>
      </c>
      <c r="K21" s="70">
        <f t="shared" si="5"/>
        <v>-1843191.044</v>
      </c>
      <c r="L21" s="95"/>
      <c r="M21" s="67"/>
      <c r="N21" s="67"/>
      <c r="O21" s="67"/>
      <c r="P21" s="67"/>
      <c r="Q21" s="67"/>
      <c r="R21" s="67"/>
      <c r="S21" s="67"/>
      <c r="T21" s="67"/>
      <c r="U21" s="96">
        <v>198078.62200000003</v>
      </c>
      <c r="V21" s="70">
        <f>V9+V10+V13+V17+V19+V20</f>
        <v>1869184.3</v>
      </c>
      <c r="W21" s="70">
        <f t="shared" ref="W21" si="6">W9+W10+W13+W17+W19+W20</f>
        <v>25993.256000000001</v>
      </c>
      <c r="X21" s="1"/>
      <c r="Y21" s="1"/>
    </row>
    <row r="22" spans="1:25" ht="63.75" customHeight="1">
      <c r="A22" s="104"/>
      <c r="B22" s="137"/>
      <c r="C22" s="48" t="s">
        <v>60</v>
      </c>
      <c r="D22" s="80"/>
      <c r="E22" s="84"/>
      <c r="F22" s="1"/>
      <c r="G22" s="66"/>
      <c r="H22" s="66"/>
      <c r="I22" s="66"/>
      <c r="J22" s="66"/>
      <c r="K22" s="62"/>
      <c r="L22" s="14"/>
      <c r="M22" s="1"/>
      <c r="N22" s="1"/>
      <c r="O22" s="1"/>
      <c r="P22" s="1"/>
      <c r="Q22" s="1"/>
      <c r="R22" s="1"/>
      <c r="S22" s="1"/>
      <c r="T22" s="1"/>
      <c r="U22" s="1"/>
      <c r="V22" s="66"/>
      <c r="W22" s="66"/>
      <c r="X22" s="1"/>
      <c r="Y22" s="1"/>
    </row>
    <row r="23" spans="1:25" ht="87" customHeight="1">
      <c r="A23" s="104"/>
      <c r="B23" s="137" t="s">
        <v>92</v>
      </c>
      <c r="C23" s="22" t="s">
        <v>61</v>
      </c>
      <c r="D23" s="80" t="s">
        <v>63</v>
      </c>
      <c r="E23" s="84">
        <v>10</v>
      </c>
      <c r="F23" s="84">
        <v>10</v>
      </c>
      <c r="G23" s="64">
        <v>12147.4</v>
      </c>
      <c r="H23" s="57">
        <v>11500</v>
      </c>
      <c r="I23" s="64">
        <v>12147.4</v>
      </c>
      <c r="J23" s="57">
        <v>11500</v>
      </c>
      <c r="K23" s="62">
        <f t="shared" si="2"/>
        <v>-647.39999999999964</v>
      </c>
      <c r="L23" s="89" t="s">
        <v>82</v>
      </c>
      <c r="M23" s="1"/>
      <c r="N23" s="1"/>
      <c r="O23" s="1"/>
      <c r="P23" s="1"/>
      <c r="Q23" s="1"/>
      <c r="R23" s="1"/>
      <c r="S23" s="1"/>
      <c r="T23" s="1"/>
      <c r="U23" s="1"/>
      <c r="V23" s="64">
        <v>12147.4</v>
      </c>
      <c r="W23" s="57">
        <v>11500</v>
      </c>
      <c r="X23" s="1"/>
      <c r="Y23" s="1"/>
    </row>
    <row r="24" spans="1:25" ht="42.75" customHeight="1">
      <c r="A24" s="104"/>
      <c r="B24" s="137"/>
      <c r="C24" s="49" t="s">
        <v>62</v>
      </c>
      <c r="D24" s="75"/>
      <c r="E24" s="85"/>
      <c r="F24" s="75"/>
      <c r="G24" s="76">
        <f>G23</f>
        <v>12147.4</v>
      </c>
      <c r="H24" s="76">
        <f>H23</f>
        <v>11500</v>
      </c>
      <c r="I24" s="76">
        <f>I23</f>
        <v>12147.4</v>
      </c>
      <c r="J24" s="76">
        <f>J23</f>
        <v>11500</v>
      </c>
      <c r="K24" s="76">
        <f>K23</f>
        <v>-647.39999999999964</v>
      </c>
      <c r="L24" s="95"/>
      <c r="M24" s="67"/>
      <c r="N24" s="67"/>
      <c r="O24" s="67"/>
      <c r="P24" s="67"/>
      <c r="Q24" s="67"/>
      <c r="R24" s="67"/>
      <c r="S24" s="67"/>
      <c r="T24" s="67"/>
      <c r="U24" s="76">
        <f>U23</f>
        <v>0</v>
      </c>
      <c r="V24" s="76">
        <f>V23</f>
        <v>12147.4</v>
      </c>
      <c r="W24" s="76">
        <f>W23</f>
        <v>11500</v>
      </c>
      <c r="X24" s="1"/>
      <c r="Y24" s="1"/>
    </row>
    <row r="25" spans="1:25" s="50" customFormat="1" ht="52.5" customHeight="1">
      <c r="A25" s="105"/>
      <c r="B25" s="137"/>
      <c r="C25" s="77" t="s">
        <v>68</v>
      </c>
      <c r="D25" s="78"/>
      <c r="E25" s="86"/>
      <c r="F25" s="78"/>
      <c r="G25" s="76">
        <f>G21+G24</f>
        <v>1881331.7</v>
      </c>
      <c r="H25" s="76">
        <f>H21+H24</f>
        <v>37493.256000000001</v>
      </c>
      <c r="I25" s="76">
        <f>I21+I24</f>
        <v>1881331.7</v>
      </c>
      <c r="J25" s="76">
        <f>J21+J24</f>
        <v>37493.256000000001</v>
      </c>
      <c r="K25" s="76">
        <f>K21+K24</f>
        <v>-1843838.4439999999</v>
      </c>
      <c r="L25" s="95"/>
      <c r="M25" s="74"/>
      <c r="N25" s="74"/>
      <c r="O25" s="74"/>
      <c r="P25" s="74"/>
      <c r="Q25" s="74"/>
      <c r="R25" s="74"/>
      <c r="S25" s="74"/>
      <c r="T25" s="74"/>
      <c r="U25" s="76">
        <f>U21+U24</f>
        <v>198078.62200000003</v>
      </c>
      <c r="V25" s="76">
        <f>V21+V24</f>
        <v>1881331.7</v>
      </c>
      <c r="W25" s="76">
        <f>W21+W24</f>
        <v>37493.256000000001</v>
      </c>
      <c r="X25" s="51"/>
      <c r="Y25" s="51"/>
    </row>
    <row r="26" spans="1:25" s="17" customFormat="1" ht="90.75" customHeight="1">
      <c r="A26" s="15"/>
      <c r="B26" s="143"/>
      <c r="C26" s="27" t="s">
        <v>21</v>
      </c>
      <c r="D26" s="115" t="s">
        <v>80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7"/>
    </row>
    <row r="27" spans="1:25" s="17" customFormat="1" ht="81" customHeight="1">
      <c r="A27" s="15"/>
      <c r="B27" s="143"/>
      <c r="C27" s="27" t="s">
        <v>22</v>
      </c>
      <c r="D27" s="115" t="s">
        <v>79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7"/>
    </row>
    <row r="28" spans="1:25" s="17" customFormat="1" ht="82.5" customHeight="1" thickBot="1">
      <c r="A28" s="18"/>
      <c r="B28" s="144"/>
      <c r="C28" s="27" t="s">
        <v>23</v>
      </c>
      <c r="D28" s="108" t="s">
        <v>81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20.25"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ht="20.25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</sheetData>
  <mergeCells count="21">
    <mergeCell ref="A1:Y1"/>
    <mergeCell ref="W3:W4"/>
    <mergeCell ref="X3:X4"/>
    <mergeCell ref="D3:D4"/>
    <mergeCell ref="U3:U4"/>
    <mergeCell ref="V3:V4"/>
    <mergeCell ref="E3:F3"/>
    <mergeCell ref="G3:H3"/>
    <mergeCell ref="I3:L3"/>
    <mergeCell ref="M3:P3"/>
    <mergeCell ref="Q3:R3"/>
    <mergeCell ref="S3:T3"/>
    <mergeCell ref="A3:A4"/>
    <mergeCell ref="C3:C4"/>
    <mergeCell ref="D30:Y30"/>
    <mergeCell ref="D29:Y29"/>
    <mergeCell ref="D28:Y28"/>
    <mergeCell ref="L6:L9"/>
    <mergeCell ref="Y3:Y5"/>
    <mergeCell ref="D26:Y26"/>
    <mergeCell ref="D27:Y27"/>
  </mergeCells>
  <pageMargins left="0.23622047244094491" right="0.15748031496062992" top="0.35433070866141736" bottom="0.51181102362204722" header="0.31496062992125984" footer="0.31496062992125984"/>
  <pageSetup paperSize="9" scale="34" orientation="landscape" verticalDpi="0" r:id="rId1"/>
  <colBreaks count="1" manualBreakCount="1">
    <brk id="2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47" zoomScaleNormal="66" zoomScaleSheetLayoutView="47" workbookViewId="0">
      <pane ySplit="2" topLeftCell="A17" activePane="bottomLeft" state="frozen"/>
      <selection pane="bottomLeft" activeCell="B18" sqref="B18"/>
    </sheetView>
  </sheetViews>
  <sheetFormatPr defaultRowHeight="15"/>
  <cols>
    <col min="1" max="1" width="6" customWidth="1"/>
    <col min="2" max="2" width="64.7109375" customWidth="1"/>
    <col min="3" max="3" width="18.28515625" customWidth="1"/>
    <col min="6" max="6" width="21" customWidth="1"/>
    <col min="7" max="7" width="23.7109375" customWidth="1"/>
    <col min="8" max="9" width="12.140625" hidden="1" customWidth="1"/>
    <col min="10" max="10" width="15.28515625" hidden="1" customWidth="1"/>
    <col min="11" max="11" width="53.5703125" customWidth="1"/>
    <col min="12" max="14" width="9.140625" hidden="1" customWidth="1"/>
    <col min="15" max="15" width="14.7109375" hidden="1" customWidth="1"/>
    <col min="16" max="19" width="9.140625" hidden="1" customWidth="1"/>
    <col min="20" max="20" width="17.85546875" hidden="1" customWidth="1"/>
    <col min="21" max="21" width="20.5703125" hidden="1" customWidth="1"/>
    <col min="22" max="22" width="14.5703125" hidden="1" customWidth="1"/>
    <col min="23" max="23" width="15.140625" hidden="1" customWidth="1"/>
    <col min="24" max="24" width="7.28515625" hidden="1" customWidth="1"/>
  </cols>
  <sheetData>
    <row r="1" spans="1:24" ht="123.75" customHeight="1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26.25" customHeight="1"/>
    <row r="3" spans="1:24" ht="126.75" customHeight="1">
      <c r="A3" s="119"/>
      <c r="B3" s="119" t="s">
        <v>15</v>
      </c>
      <c r="C3" s="119" t="s">
        <v>16</v>
      </c>
      <c r="D3" s="119" t="s">
        <v>1</v>
      </c>
      <c r="E3" s="119"/>
      <c r="F3" s="119" t="s">
        <v>17</v>
      </c>
      <c r="G3" s="119"/>
      <c r="H3" s="119" t="s">
        <v>6</v>
      </c>
      <c r="I3" s="119"/>
      <c r="J3" s="119"/>
      <c r="K3" s="119"/>
      <c r="L3" s="119" t="s">
        <v>0</v>
      </c>
      <c r="M3" s="119"/>
      <c r="N3" s="119"/>
      <c r="O3" s="119"/>
      <c r="P3" s="119" t="s">
        <v>18</v>
      </c>
      <c r="Q3" s="119"/>
      <c r="R3" s="119" t="s">
        <v>2</v>
      </c>
      <c r="S3" s="119"/>
      <c r="T3" s="132"/>
      <c r="U3" s="113"/>
      <c r="V3" s="113"/>
      <c r="W3" s="113"/>
      <c r="X3" s="113"/>
    </row>
    <row r="4" spans="1:24" ht="42" customHeight="1" thickBot="1">
      <c r="A4" s="119"/>
      <c r="B4" s="119"/>
      <c r="C4" s="119"/>
      <c r="D4" s="36" t="s">
        <v>3</v>
      </c>
      <c r="E4" s="36" t="s">
        <v>4</v>
      </c>
      <c r="F4" s="36" t="s">
        <v>3</v>
      </c>
      <c r="G4" s="36" t="s">
        <v>4</v>
      </c>
      <c r="H4" s="36" t="s">
        <v>3</v>
      </c>
      <c r="I4" s="36" t="s">
        <v>4</v>
      </c>
      <c r="J4" s="36" t="s">
        <v>5</v>
      </c>
      <c r="K4" s="36" t="s">
        <v>19</v>
      </c>
      <c r="L4" s="36" t="s">
        <v>3</v>
      </c>
      <c r="M4" s="36" t="s">
        <v>4</v>
      </c>
      <c r="N4" s="36" t="s">
        <v>5</v>
      </c>
      <c r="O4" s="36" t="s">
        <v>19</v>
      </c>
      <c r="P4" s="36" t="s">
        <v>3</v>
      </c>
      <c r="Q4" s="36" t="s">
        <v>4</v>
      </c>
      <c r="R4" s="36" t="s">
        <v>3</v>
      </c>
      <c r="S4" s="36" t="s">
        <v>4</v>
      </c>
      <c r="T4" s="114"/>
      <c r="U4" s="133"/>
      <c r="V4" s="133"/>
      <c r="W4" s="133"/>
      <c r="X4" s="133"/>
    </row>
    <row r="5" spans="1:24" ht="73.5" customHeight="1">
      <c r="A5" s="37"/>
      <c r="B5" s="38" t="s">
        <v>37</v>
      </c>
      <c r="C5" s="3"/>
      <c r="D5" s="3"/>
      <c r="E5" s="3"/>
      <c r="F5" s="39">
        <f>F6+F11+F12+F13+F14+F15+F16+F17</f>
        <v>1052482.3999999999</v>
      </c>
      <c r="G5" s="3"/>
      <c r="H5" s="39">
        <f>H6+H11+H12+H13+H14+H15+H16+H17</f>
        <v>1052482.3999999999</v>
      </c>
      <c r="I5" s="3"/>
      <c r="J5" s="3"/>
      <c r="K5" s="40"/>
      <c r="L5" s="3"/>
      <c r="M5" s="3"/>
      <c r="N5" s="3"/>
      <c r="O5" s="3"/>
      <c r="P5" s="3"/>
      <c r="Q5" s="3"/>
      <c r="R5" s="3"/>
      <c r="S5" s="3"/>
      <c r="T5" s="2"/>
      <c r="U5" s="26">
        <f>U6+U11+U12+U13+U14+U15+U16+U17</f>
        <v>1052482.3999999999</v>
      </c>
      <c r="V5" s="2"/>
      <c r="W5" s="2"/>
      <c r="X5" s="2"/>
    </row>
    <row r="6" spans="1:24" ht="108" customHeight="1">
      <c r="A6" s="3"/>
      <c r="B6" s="22" t="s">
        <v>28</v>
      </c>
      <c r="C6" s="4" t="s">
        <v>38</v>
      </c>
      <c r="D6" s="4">
        <v>1</v>
      </c>
      <c r="E6" s="3"/>
      <c r="F6" s="44">
        <v>100000</v>
      </c>
      <c r="G6" s="3"/>
      <c r="H6" s="25">
        <v>100000</v>
      </c>
      <c r="I6" s="3"/>
      <c r="J6" s="3"/>
      <c r="K6" s="22" t="s">
        <v>48</v>
      </c>
      <c r="L6" s="3"/>
      <c r="M6" s="3"/>
      <c r="N6" s="3"/>
      <c r="O6" s="3"/>
      <c r="P6" s="3"/>
      <c r="Q6" s="3"/>
      <c r="R6" s="3"/>
      <c r="S6" s="3"/>
      <c r="T6" s="32"/>
      <c r="U6" s="25">
        <v>100000</v>
      </c>
      <c r="V6" s="3"/>
      <c r="W6" s="3"/>
      <c r="X6" s="1"/>
    </row>
    <row r="7" spans="1:24" ht="41.25" hidden="1" customHeight="1">
      <c r="A7" s="3"/>
      <c r="B7" s="22" t="s">
        <v>39</v>
      </c>
      <c r="C7" s="4"/>
      <c r="D7" s="4"/>
      <c r="E7" s="3"/>
      <c r="F7" s="40"/>
      <c r="G7" s="3"/>
      <c r="H7" s="3"/>
      <c r="I7" s="3"/>
      <c r="J7" s="3"/>
      <c r="K7" s="40"/>
      <c r="L7" s="3"/>
      <c r="M7" s="3"/>
      <c r="N7" s="3"/>
      <c r="O7" s="3"/>
      <c r="P7" s="3"/>
      <c r="Q7" s="3"/>
      <c r="R7" s="3"/>
      <c r="S7" s="3"/>
      <c r="T7" s="32"/>
      <c r="U7" s="3"/>
      <c r="V7" s="3"/>
      <c r="W7" s="3"/>
      <c r="X7" s="1"/>
    </row>
    <row r="8" spans="1:24" ht="41.25" hidden="1" customHeight="1">
      <c r="A8" s="3"/>
      <c r="B8" s="22" t="s">
        <v>40</v>
      </c>
      <c r="C8" s="4"/>
      <c r="D8" s="4"/>
      <c r="E8" s="3"/>
      <c r="F8" s="40"/>
      <c r="G8" s="3"/>
      <c r="H8" s="3"/>
      <c r="I8" s="3"/>
      <c r="J8" s="3"/>
      <c r="K8" s="40"/>
      <c r="L8" s="3"/>
      <c r="M8" s="3"/>
      <c r="N8" s="3"/>
      <c r="O8" s="3"/>
      <c r="P8" s="3"/>
      <c r="Q8" s="3"/>
      <c r="R8" s="3"/>
      <c r="S8" s="3"/>
      <c r="T8" s="32"/>
      <c r="U8" s="3"/>
      <c r="V8" s="3"/>
      <c r="W8" s="3"/>
      <c r="X8" s="1"/>
    </row>
    <row r="9" spans="1:24" ht="154.5" hidden="1" customHeight="1">
      <c r="A9" s="3"/>
      <c r="B9" s="22" t="s">
        <v>29</v>
      </c>
      <c r="C9" s="4" t="s">
        <v>38</v>
      </c>
      <c r="D9" s="4">
        <v>1</v>
      </c>
      <c r="E9" s="3"/>
      <c r="F9" s="40"/>
      <c r="G9" s="3"/>
      <c r="H9" s="3"/>
      <c r="I9" s="3"/>
      <c r="J9" s="3"/>
      <c r="K9" s="40"/>
      <c r="L9" s="3"/>
      <c r="M9" s="3"/>
      <c r="N9" s="3"/>
      <c r="O9" s="3"/>
      <c r="P9" s="3"/>
      <c r="Q9" s="3"/>
      <c r="R9" s="3"/>
      <c r="S9" s="3"/>
      <c r="T9" s="32"/>
      <c r="U9" s="3"/>
      <c r="V9" s="3"/>
      <c r="W9" s="3"/>
      <c r="X9" s="1"/>
    </row>
    <row r="10" spans="1:24" ht="147" hidden="1" customHeight="1">
      <c r="A10" s="3"/>
      <c r="B10" s="22" t="s">
        <v>30</v>
      </c>
      <c r="C10" s="4" t="s">
        <v>38</v>
      </c>
      <c r="D10" s="4">
        <v>1</v>
      </c>
      <c r="E10" s="7"/>
      <c r="F10" s="45"/>
      <c r="G10" s="7"/>
      <c r="H10" s="6"/>
      <c r="I10" s="5"/>
      <c r="J10" s="9">
        <f>H10-I10</f>
        <v>0</v>
      </c>
      <c r="K10" s="41" t="s">
        <v>14</v>
      </c>
      <c r="L10" s="5" t="s">
        <v>24</v>
      </c>
      <c r="M10" s="5" t="s">
        <v>24</v>
      </c>
      <c r="N10" s="5" t="s">
        <v>24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24</v>
      </c>
      <c r="T10" s="33"/>
      <c r="U10" s="6"/>
      <c r="V10" s="5"/>
      <c r="W10" s="21" t="s">
        <v>24</v>
      </c>
      <c r="X10" s="3"/>
    </row>
    <row r="11" spans="1:24" ht="315" customHeight="1">
      <c r="A11" s="3"/>
      <c r="B11" s="23" t="s">
        <v>12</v>
      </c>
      <c r="C11" s="4" t="s">
        <v>38</v>
      </c>
      <c r="D11" s="4">
        <v>1</v>
      </c>
      <c r="E11" s="7"/>
      <c r="F11" s="45">
        <v>740200</v>
      </c>
      <c r="G11" s="6"/>
      <c r="H11" s="6">
        <v>740200</v>
      </c>
      <c r="I11" s="6"/>
      <c r="J11" s="9">
        <f t="shared" ref="J11:J17" si="0">H11-I11</f>
        <v>740200</v>
      </c>
      <c r="K11" s="22" t="s">
        <v>50</v>
      </c>
      <c r="L11" s="5" t="s">
        <v>24</v>
      </c>
      <c r="M11" s="5" t="s">
        <v>24</v>
      </c>
      <c r="N11" s="5" t="s">
        <v>24</v>
      </c>
      <c r="O11" s="5" t="s">
        <v>24</v>
      </c>
      <c r="P11" s="5" t="s">
        <v>24</v>
      </c>
      <c r="Q11" s="5" t="s">
        <v>24</v>
      </c>
      <c r="R11" s="5" t="s">
        <v>24</v>
      </c>
      <c r="S11" s="5" t="s">
        <v>24</v>
      </c>
      <c r="T11" s="34"/>
      <c r="U11" s="6">
        <v>740200</v>
      </c>
      <c r="V11" s="6"/>
      <c r="W11" s="21" t="s">
        <v>24</v>
      </c>
      <c r="X11" s="1"/>
    </row>
    <row r="12" spans="1:24" ht="228" customHeight="1">
      <c r="A12" s="3"/>
      <c r="B12" s="22" t="s">
        <v>31</v>
      </c>
      <c r="C12" s="4" t="s">
        <v>38</v>
      </c>
      <c r="D12" s="4">
        <v>1</v>
      </c>
      <c r="E12" s="7"/>
      <c r="F12" s="45">
        <v>102402.3</v>
      </c>
      <c r="G12" s="6"/>
      <c r="H12" s="6">
        <v>102402.3</v>
      </c>
      <c r="I12" s="6"/>
      <c r="J12" s="9">
        <f t="shared" si="0"/>
        <v>102402.3</v>
      </c>
      <c r="K12" s="22" t="s">
        <v>51</v>
      </c>
      <c r="L12" s="5" t="s">
        <v>24</v>
      </c>
      <c r="M12" s="5" t="s">
        <v>24</v>
      </c>
      <c r="N12" s="5" t="s">
        <v>24</v>
      </c>
      <c r="O12" s="5" t="s">
        <v>24</v>
      </c>
      <c r="P12" s="5" t="s">
        <v>24</v>
      </c>
      <c r="Q12" s="5" t="s">
        <v>24</v>
      </c>
      <c r="R12" s="5" t="s">
        <v>24</v>
      </c>
      <c r="S12" s="5" t="s">
        <v>24</v>
      </c>
      <c r="T12" s="34"/>
      <c r="U12" s="6">
        <v>102402.3</v>
      </c>
      <c r="V12" s="6"/>
      <c r="W12" s="21" t="s">
        <v>24</v>
      </c>
      <c r="X12" s="1"/>
    </row>
    <row r="13" spans="1:24" ht="114" customHeight="1">
      <c r="A13" s="3"/>
      <c r="B13" s="22" t="s">
        <v>32</v>
      </c>
      <c r="C13" s="4" t="s">
        <v>38</v>
      </c>
      <c r="D13" s="4">
        <v>1</v>
      </c>
      <c r="E13" s="8">
        <f t="shared" ref="E13" si="1">E12+E11+E10</f>
        <v>0</v>
      </c>
      <c r="F13" s="46">
        <v>1383.5</v>
      </c>
      <c r="G13" s="8"/>
      <c r="H13" s="8">
        <v>1383.5</v>
      </c>
      <c r="I13" s="8"/>
      <c r="J13" s="8"/>
      <c r="K13" s="42" t="s">
        <v>41</v>
      </c>
      <c r="L13" s="5" t="s">
        <v>24</v>
      </c>
      <c r="M13" s="5" t="s">
        <v>24</v>
      </c>
      <c r="N13" s="5" t="s">
        <v>24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24</v>
      </c>
      <c r="T13" s="35"/>
      <c r="U13" s="8">
        <v>1383.5</v>
      </c>
      <c r="V13" s="8"/>
      <c r="W13" s="21" t="s">
        <v>24</v>
      </c>
      <c r="X13" s="1"/>
    </row>
    <row r="14" spans="1:24" ht="97.5" customHeight="1">
      <c r="A14" s="3"/>
      <c r="B14" s="22" t="s">
        <v>33</v>
      </c>
      <c r="C14" s="4" t="s">
        <v>38</v>
      </c>
      <c r="D14" s="4">
        <v>1</v>
      </c>
      <c r="E14" s="5"/>
      <c r="F14" s="41">
        <v>204.8</v>
      </c>
      <c r="G14" s="5"/>
      <c r="H14" s="5">
        <v>204.8</v>
      </c>
      <c r="I14" s="5"/>
      <c r="J14" s="9">
        <f t="shared" si="0"/>
        <v>204.8</v>
      </c>
      <c r="K14" s="42" t="s">
        <v>41</v>
      </c>
      <c r="L14" s="5"/>
      <c r="M14" s="5"/>
      <c r="N14" s="5"/>
      <c r="O14" s="5"/>
      <c r="P14" s="5"/>
      <c r="Q14" s="5"/>
      <c r="R14" s="5"/>
      <c r="S14" s="5"/>
      <c r="T14" s="33"/>
      <c r="U14" s="5">
        <v>204.8</v>
      </c>
      <c r="V14" s="5"/>
      <c r="W14" s="4"/>
      <c r="X14" s="3"/>
    </row>
    <row r="15" spans="1:24" ht="186.75" customHeight="1">
      <c r="A15" s="3"/>
      <c r="B15" s="24" t="s">
        <v>34</v>
      </c>
      <c r="C15" s="4" t="s">
        <v>38</v>
      </c>
      <c r="D15" s="4">
        <v>1</v>
      </c>
      <c r="E15" s="5"/>
      <c r="F15" s="41">
        <v>106637.9</v>
      </c>
      <c r="G15" s="5"/>
      <c r="H15" s="5">
        <v>106637.9</v>
      </c>
      <c r="I15" s="5"/>
      <c r="J15" s="9">
        <f t="shared" si="0"/>
        <v>106637.9</v>
      </c>
      <c r="K15" s="42" t="s">
        <v>53</v>
      </c>
      <c r="L15" s="5"/>
      <c r="M15" s="5"/>
      <c r="N15" s="5"/>
      <c r="O15" s="5"/>
      <c r="P15" s="5"/>
      <c r="Q15" s="5"/>
      <c r="R15" s="5"/>
      <c r="S15" s="5"/>
      <c r="T15" s="33"/>
      <c r="U15" s="5">
        <v>106637.9</v>
      </c>
      <c r="V15" s="5"/>
      <c r="W15" s="4"/>
      <c r="X15" s="1"/>
    </row>
    <row r="16" spans="1:24" ht="137.25" customHeight="1">
      <c r="A16" s="3"/>
      <c r="B16" s="22" t="s">
        <v>35</v>
      </c>
      <c r="C16" s="4" t="s">
        <v>38</v>
      </c>
      <c r="D16" s="4">
        <v>1</v>
      </c>
      <c r="E16" s="5"/>
      <c r="F16" s="41">
        <v>1440.7</v>
      </c>
      <c r="G16" s="5"/>
      <c r="H16" s="5">
        <v>1440.7</v>
      </c>
      <c r="I16" s="5"/>
      <c r="J16" s="9">
        <f t="shared" si="0"/>
        <v>1440.7</v>
      </c>
      <c r="K16" s="42" t="s">
        <v>42</v>
      </c>
      <c r="L16" s="5"/>
      <c r="M16" s="5"/>
      <c r="N16" s="5"/>
      <c r="O16" s="5"/>
      <c r="P16" s="5"/>
      <c r="Q16" s="5"/>
      <c r="R16" s="5"/>
      <c r="S16" s="5"/>
      <c r="T16" s="33"/>
      <c r="U16" s="5">
        <v>1440.7</v>
      </c>
      <c r="V16" s="5"/>
      <c r="W16" s="4"/>
      <c r="X16" s="1"/>
    </row>
    <row r="17" spans="1:24" ht="127.5" customHeight="1">
      <c r="A17" s="3"/>
      <c r="B17" s="22" t="s">
        <v>36</v>
      </c>
      <c r="C17" s="4" t="s">
        <v>38</v>
      </c>
      <c r="D17" s="4">
        <v>1</v>
      </c>
      <c r="E17" s="5"/>
      <c r="F17" s="41">
        <v>213.2</v>
      </c>
      <c r="G17" s="5"/>
      <c r="H17" s="5">
        <v>213.2</v>
      </c>
      <c r="I17" s="5"/>
      <c r="J17" s="9">
        <f t="shared" si="0"/>
        <v>213.2</v>
      </c>
      <c r="K17" s="42" t="s">
        <v>45</v>
      </c>
      <c r="L17" s="5"/>
      <c r="M17" s="5"/>
      <c r="N17" s="5"/>
      <c r="O17" s="5"/>
      <c r="P17" s="5"/>
      <c r="Q17" s="5"/>
      <c r="R17" s="5"/>
      <c r="S17" s="5"/>
      <c r="T17" s="33"/>
      <c r="U17" s="5">
        <v>213.2</v>
      </c>
      <c r="V17" s="5"/>
      <c r="W17" s="4"/>
      <c r="X17" s="3"/>
    </row>
    <row r="18" spans="1:24" ht="55.5" customHeight="1">
      <c r="A18" s="3"/>
      <c r="B18" s="10" t="s">
        <v>11</v>
      </c>
      <c r="C18" s="3"/>
      <c r="D18" s="5"/>
      <c r="E18" s="5"/>
      <c r="F18" s="29">
        <f>F6+F11+F12+F13+F14+F15+F16+F17</f>
        <v>1052482.3999999999</v>
      </c>
      <c r="G18" s="29">
        <v>0</v>
      </c>
      <c r="H18" s="29">
        <f>H6+H11+H12+H13+H14+H15+H16+H17</f>
        <v>1052482.3999999999</v>
      </c>
      <c r="I18" s="8">
        <f t="shared" ref="I18" si="2">I6+I11+I12+I13+I14+I15+I16+I17</f>
        <v>0</v>
      </c>
      <c r="J18" s="8"/>
      <c r="K18" s="5"/>
      <c r="L18" s="5" t="s">
        <v>24</v>
      </c>
      <c r="M18" s="5" t="s">
        <v>24</v>
      </c>
      <c r="N18" s="5" t="s">
        <v>24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24</v>
      </c>
      <c r="T18" s="35">
        <f>T6+T11+T12+T13+T14+T15+T16+T17</f>
        <v>0</v>
      </c>
      <c r="U18" s="8">
        <f t="shared" ref="U18:V18" si="3">U6+U11+U12+U13+U14+U15+U16+U17</f>
        <v>1052482.3999999999</v>
      </c>
      <c r="V18" s="8">
        <f t="shared" si="3"/>
        <v>0</v>
      </c>
      <c r="W18" s="5"/>
      <c r="X18" s="1"/>
    </row>
    <row r="19" spans="1:24" ht="19.5" hidden="1">
      <c r="A19" s="3"/>
      <c r="B19" s="13" t="s">
        <v>7</v>
      </c>
      <c r="C19" s="3"/>
      <c r="D19" s="5"/>
      <c r="E19" s="5"/>
      <c r="F19" s="8"/>
      <c r="G19" s="5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8"/>
      <c r="V19" s="5"/>
      <c r="W19" s="5"/>
      <c r="X19" s="1"/>
    </row>
    <row r="20" spans="1:24" ht="34.5" hidden="1" customHeight="1">
      <c r="A20" s="14">
        <v>1</v>
      </c>
      <c r="B20" s="11" t="s">
        <v>13</v>
      </c>
      <c r="C20" s="1"/>
      <c r="D20" s="19"/>
      <c r="E20" s="19"/>
      <c r="F20" s="20">
        <v>1031082</v>
      </c>
      <c r="G20" s="20"/>
      <c r="H20" s="20">
        <v>1031082</v>
      </c>
      <c r="I20" s="20"/>
      <c r="J20" s="19"/>
      <c r="K20" s="19"/>
      <c r="L20" s="5" t="s">
        <v>24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24</v>
      </c>
      <c r="R20" s="5" t="s">
        <v>24</v>
      </c>
      <c r="S20" s="5" t="s">
        <v>24</v>
      </c>
      <c r="T20" s="19"/>
      <c r="U20" s="20">
        <v>1031082</v>
      </c>
      <c r="V20" s="20"/>
      <c r="W20" s="19"/>
      <c r="X20" s="1"/>
    </row>
    <row r="21" spans="1:24" ht="34.5" hidden="1" customHeight="1">
      <c r="A21" s="14">
        <v>2</v>
      </c>
      <c r="B21" s="11" t="s">
        <v>8</v>
      </c>
      <c r="C21" s="1"/>
      <c r="D21" s="19"/>
      <c r="E21" s="19"/>
      <c r="F21" s="20">
        <v>1875.1</v>
      </c>
      <c r="G21" s="20"/>
      <c r="H21" s="20">
        <v>1875.1</v>
      </c>
      <c r="I21" s="20"/>
      <c r="J21" s="19"/>
      <c r="K21" s="19"/>
      <c r="L21" s="5" t="s">
        <v>24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19"/>
      <c r="U21" s="20">
        <v>1875.1</v>
      </c>
      <c r="V21" s="20"/>
      <c r="W21" s="19"/>
      <c r="X21" s="1"/>
    </row>
    <row r="22" spans="1:24" ht="32.25" hidden="1" customHeight="1">
      <c r="A22" s="14">
        <v>3</v>
      </c>
      <c r="B22" s="11" t="s">
        <v>9</v>
      </c>
      <c r="C22" s="1"/>
      <c r="D22" s="19"/>
      <c r="E22" s="19"/>
      <c r="F22" s="20">
        <v>384.8</v>
      </c>
      <c r="G22" s="20"/>
      <c r="H22" s="20">
        <v>384.8</v>
      </c>
      <c r="I22" s="20"/>
      <c r="J22" s="19"/>
      <c r="K22" s="19"/>
      <c r="L22" s="5" t="s">
        <v>24</v>
      </c>
      <c r="M22" s="5" t="s">
        <v>24</v>
      </c>
      <c r="N22" s="5" t="s">
        <v>24</v>
      </c>
      <c r="O22" s="5" t="s">
        <v>24</v>
      </c>
      <c r="P22" s="5" t="s">
        <v>24</v>
      </c>
      <c r="Q22" s="5" t="s">
        <v>24</v>
      </c>
      <c r="R22" s="5" t="s">
        <v>24</v>
      </c>
      <c r="S22" s="5" t="s">
        <v>24</v>
      </c>
      <c r="T22" s="19"/>
      <c r="U22" s="20">
        <v>384.8</v>
      </c>
      <c r="V22" s="20"/>
      <c r="W22" s="19"/>
      <c r="X22" s="1"/>
    </row>
    <row r="23" spans="1:24" ht="36.75" hidden="1" customHeight="1">
      <c r="A23" s="14">
        <v>4</v>
      </c>
      <c r="B23" s="11" t="s">
        <v>10</v>
      </c>
      <c r="C23" s="1"/>
      <c r="D23" s="19"/>
      <c r="E23" s="19"/>
      <c r="F23" s="20">
        <v>12168.8</v>
      </c>
      <c r="G23" s="20"/>
      <c r="H23" s="20">
        <v>12168.8</v>
      </c>
      <c r="I23" s="20"/>
      <c r="J23" s="19"/>
      <c r="K23" s="19"/>
      <c r="L23" s="5" t="s">
        <v>24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24</v>
      </c>
      <c r="R23" s="5" t="s">
        <v>24</v>
      </c>
      <c r="S23" s="5" t="s">
        <v>24</v>
      </c>
      <c r="T23" s="19"/>
      <c r="U23" s="20">
        <v>12168.8</v>
      </c>
      <c r="V23" s="20"/>
      <c r="W23" s="19"/>
      <c r="X23" s="1"/>
    </row>
    <row r="24" spans="1:24" ht="39" hidden="1" customHeight="1">
      <c r="A24" s="14">
        <v>5</v>
      </c>
      <c r="B24" s="12" t="s">
        <v>43</v>
      </c>
      <c r="C24" s="1"/>
      <c r="D24" s="19"/>
      <c r="E24" s="19"/>
      <c r="F24" s="20">
        <v>6971.7</v>
      </c>
      <c r="G24" s="20"/>
      <c r="H24" s="20">
        <v>6971.7</v>
      </c>
      <c r="I24" s="20"/>
      <c r="J24" s="19"/>
      <c r="K24" s="19"/>
      <c r="L24" s="5" t="s">
        <v>24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24</v>
      </c>
      <c r="T24" s="19"/>
      <c r="U24" s="20">
        <v>6971.7</v>
      </c>
      <c r="V24" s="20"/>
      <c r="W24" s="19"/>
      <c r="X24" s="1"/>
    </row>
    <row r="25" spans="1:24" s="17" customFormat="1" ht="108" hidden="1" customHeight="1">
      <c r="A25" s="15"/>
      <c r="B25" s="16" t="s">
        <v>20</v>
      </c>
      <c r="C25" s="134" t="s">
        <v>26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6"/>
    </row>
    <row r="26" spans="1:24" s="17" customFormat="1" ht="90.75" hidden="1" customHeight="1">
      <c r="A26" s="15"/>
      <c r="B26" s="27" t="s">
        <v>21</v>
      </c>
      <c r="C26" s="126" t="s">
        <v>27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/>
    </row>
    <row r="27" spans="1:24" s="17" customFormat="1" ht="81" hidden="1" customHeight="1">
      <c r="A27" s="15"/>
      <c r="B27" s="27" t="s">
        <v>22</v>
      </c>
      <c r="C27" s="126" t="s">
        <v>44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</row>
    <row r="28" spans="1:24" s="17" customFormat="1" ht="66" hidden="1" customHeight="1" thickBot="1">
      <c r="A28" s="18"/>
      <c r="B28" s="28" t="s">
        <v>23</v>
      </c>
      <c r="C28" s="129" t="s">
        <v>25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1"/>
    </row>
    <row r="32" spans="1:24" ht="27">
      <c r="B32" s="31" t="s">
        <v>46</v>
      </c>
      <c r="C32" s="30"/>
      <c r="D32" s="30"/>
      <c r="E32" s="30"/>
      <c r="I32" s="30" t="s">
        <v>47</v>
      </c>
      <c r="K32" s="30" t="s">
        <v>47</v>
      </c>
    </row>
    <row r="35" spans="2:2" ht="23.25">
      <c r="B35" s="43" t="s">
        <v>52</v>
      </c>
    </row>
  </sheetData>
  <mergeCells count="19">
    <mergeCell ref="C26:X26"/>
    <mergeCell ref="C27:X27"/>
    <mergeCell ref="C28:X28"/>
    <mergeCell ref="T3:T4"/>
    <mergeCell ref="U3:U4"/>
    <mergeCell ref="V3:V4"/>
    <mergeCell ref="W3:W4"/>
    <mergeCell ref="X3:X4"/>
    <mergeCell ref="C25:X25"/>
    <mergeCell ref="A1:X1"/>
    <mergeCell ref="A3:A4"/>
    <mergeCell ref="B3:B4"/>
    <mergeCell ref="C3:C4"/>
    <mergeCell ref="D3:E3"/>
    <mergeCell ref="F3:G3"/>
    <mergeCell ref="H3:K3"/>
    <mergeCell ref="L3:O3"/>
    <mergeCell ref="P3:Q3"/>
    <mergeCell ref="R3:S3"/>
  </mergeCells>
  <pageMargins left="0.70866141732283472" right="0.70866141732283472" top="0.35433070866141736" bottom="0.51181102362204722" header="0.31496062992125984" footer="0.31496062992125984"/>
  <pageSetup paperSize="9" scale="42" orientation="portrait" verticalDpi="0" r:id="rId1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Лист2 (2)</vt:lpstr>
      <vt:lpstr>Лист3</vt:lpstr>
      <vt:lpstr>Лист2!Область_печати</vt:lpstr>
      <vt:lpstr>'Лист2 (2)'!Область_печати</vt:lpstr>
    </vt:vector>
  </TitlesOfParts>
  <Company>РГП Канал имени Каныша Сатпаева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Системотехник</cp:lastModifiedBy>
  <cp:lastPrinted>2018-06-14T09:35:15Z</cp:lastPrinted>
  <dcterms:created xsi:type="dcterms:W3CDTF">2016-06-13T03:51:51Z</dcterms:created>
  <dcterms:modified xsi:type="dcterms:W3CDTF">2018-06-14T09:38:15Z</dcterms:modified>
</cp:coreProperties>
</file>