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ПУ (питьевая вода)" sheetId="1" r:id="rId1"/>
  </sheets>
  <calcPr calcId="124519"/>
</workbook>
</file>

<file path=xl/calcChain.xml><?xml version="1.0" encoding="utf-8"?>
<calcChain xmlns="http://schemas.openxmlformats.org/spreadsheetml/2006/main">
  <c r="D81" i="1"/>
  <c r="D80"/>
  <c r="D78"/>
  <c r="F77"/>
  <c r="F76"/>
  <c r="F74"/>
  <c r="F71"/>
  <c r="F69"/>
  <c r="F68"/>
  <c r="F67"/>
  <c r="F66"/>
  <c r="F61"/>
  <c r="F60"/>
  <c r="F59"/>
  <c r="F58"/>
  <c r="F57"/>
  <c r="F56"/>
  <c r="F55"/>
  <c r="F54"/>
  <c r="F53"/>
  <c r="F52"/>
  <c r="F51"/>
  <c r="F50"/>
  <c r="F49"/>
  <c r="F48"/>
  <c r="F46"/>
  <c r="F45"/>
  <c r="E81" s="1"/>
  <c r="F81" s="1"/>
  <c r="E43"/>
  <c r="F43" s="1"/>
  <c r="D43"/>
  <c r="E42"/>
  <c r="F42" s="1"/>
  <c r="D42"/>
  <c r="D62" s="1"/>
  <c r="D72" s="1"/>
  <c r="F41"/>
  <c r="F40"/>
  <c r="F39"/>
  <c r="F38"/>
  <c r="E36"/>
  <c r="F36" s="1"/>
  <c r="D36"/>
  <c r="F35"/>
  <c r="F34"/>
  <c r="F33"/>
  <c r="E32"/>
  <c r="F32" s="1"/>
  <c r="D32"/>
  <c r="F31"/>
  <c r="E29"/>
  <c r="F29" s="1"/>
  <c r="D29"/>
  <c r="F28"/>
  <c r="F26"/>
  <c r="F25"/>
  <c r="E78" s="1"/>
  <c r="F78" s="1"/>
  <c r="E23"/>
  <c r="F23" s="1"/>
  <c r="D23"/>
  <c r="F22"/>
  <c r="F21"/>
  <c r="F20"/>
  <c r="F19"/>
  <c r="F18"/>
  <c r="E17"/>
  <c r="F17" s="1"/>
  <c r="D17"/>
  <c r="D15"/>
  <c r="E15" l="1"/>
  <c r="F15" s="1"/>
  <c r="E80"/>
  <c r="F80" s="1"/>
  <c r="E62" l="1"/>
  <c r="E72" l="1"/>
  <c r="F72" s="1"/>
  <c r="F62"/>
  <c r="E63"/>
</calcChain>
</file>

<file path=xl/sharedStrings.xml><?xml version="1.0" encoding="utf-8"?>
<sst xmlns="http://schemas.openxmlformats.org/spreadsheetml/2006/main" count="229" uniqueCount="165">
  <si>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</si>
  <si>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ОТЧЕТ ОБ ИСПОЛНЕНИИ ТАРИФНОЙ СМЕТЫ</t>
  </si>
  <si>
    <t>на услуги: "Подача питьевой  воды по распределительным сетям Каменского производственного участка"</t>
  </si>
  <si>
    <t>Отчетный период: 2017 год</t>
  </si>
  <si>
    <t>Индекс ИТС-1</t>
  </si>
  <si>
    <t>Периодичность: годовая</t>
  </si>
  <si>
    <t>Представляет: ЗАПАДНО-КАЗАХСТАНСКИЙ ФИЛИАЛ РГП "КАЗВОДХОЗ"</t>
  </si>
  <si>
    <t>Куда представляется форма: Департамент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Западно-Казахстанской области</t>
  </si>
  <si>
    <t>Срок предоставления: - ежегодно не позднее 1 мая года, следующего за отчетным периодом</t>
  </si>
  <si>
    <t>№ п/п</t>
  </si>
  <si>
    <t>Наименование показателей тарифной сметы</t>
  </si>
  <si>
    <t xml:space="preserve">Ед.изм </t>
  </si>
  <si>
    <t>Предусмотре-но в утвержденной тарифной смете на 2017 год</t>
  </si>
  <si>
    <t>Факт 2017 года</t>
  </si>
  <si>
    <t>% выпол-нения</t>
  </si>
  <si>
    <t>Причины отклонения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</si>
  <si>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</si>
  <si>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</si>
  <si>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</si>
  <si>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</si>
  <si>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</si>
  <si>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Материальные затраты, всего    в том числе</t>
  </si>
  <si>
    <t>1.1</t>
  </si>
  <si>
    <t>Сырье и материалы</t>
  </si>
  <si>
    <t xml:space="preserve">В связи с неоднократным устранением повреждений на проблемном участке магистрального водопровода </t>
  </si>
  <si>
    <t>1.2</t>
  </si>
  <si>
    <t>Электроэнергия</t>
  </si>
  <si>
    <t>1.3</t>
  </si>
  <si>
    <t>Горюче-смазочные материалы</t>
  </si>
  <si>
    <t>Увеличение спроса и цены на бензин АИ-92, в результате снятия с производства бензина АИ-80.</t>
  </si>
  <si>
    <t>1.4</t>
  </si>
  <si>
    <t>Химические реагенты</t>
  </si>
  <si>
    <t>Повышение цены на хим.раегенты</t>
  </si>
  <si>
    <t>1.5</t>
  </si>
  <si>
    <t>Запасные части для автотехники</t>
  </si>
  <si>
    <t>Повышение цены и высокий износ автопарка</t>
  </si>
  <si>
    <t>Затраты на оплату труда всего</t>
  </si>
  <si>
    <t>2.1</t>
  </si>
  <si>
    <t>Заработная плата</t>
  </si>
  <si>
    <t>2.2</t>
  </si>
  <si>
    <t>Социальный налог и отчисления</t>
  </si>
  <si>
    <t>соц./н-6212тт соц./о- 5020тт</t>
  </si>
  <si>
    <t>Отчисления ОСМС</t>
  </si>
  <si>
    <t>Обязат.социальное медстрахование  введено с 1 июля.2017года</t>
  </si>
  <si>
    <t>3.</t>
  </si>
  <si>
    <t xml:space="preserve">Амортизация </t>
  </si>
  <si>
    <t xml:space="preserve">Ремонт, всего </t>
  </si>
  <si>
    <t>4.1</t>
  </si>
  <si>
    <t>Кап.ремонт, не приводящий к росту стоимости основных фондов</t>
  </si>
  <si>
    <t>Всего 4541тыс.тенге в том числе: мат-лы-1694тт, зап.части-2083тт, з/пл-695тт, соц/н-38тт,соц/о-31тт</t>
  </si>
  <si>
    <t>5.</t>
  </si>
  <si>
    <t>Услуги сторонних организаций производственного характера</t>
  </si>
  <si>
    <t>5.1</t>
  </si>
  <si>
    <t>Выплаты за разъездной характер работы</t>
  </si>
  <si>
    <t>Увеличение количества аварий на сетях               (2017 год- 42, 2016г - 29)</t>
  </si>
  <si>
    <t>5.2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</si>
  <si>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</si>
  <si>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5.3</t>
  </si>
  <si>
    <t>охрана труда и техника безопасности</t>
  </si>
  <si>
    <t>Утвержденная сумма меньше фактических затрат (увеличение цены на спец одежду и СИЗ) Всего по ОТ и ТБ -2130тт: в том числе материалы по ОТ-1601тт, мед.осмотр-261тт, обучение-157тт, зарядка огнетушителей-111тт.</t>
  </si>
  <si>
    <t>5.4</t>
  </si>
  <si>
    <t>Другие затраты, всего</t>
  </si>
  <si>
    <t>5.4.1.</t>
  </si>
  <si>
    <t>коммунальные услуги (газ и канализ)</t>
  </si>
  <si>
    <t>Уменьшился объем потребления газа, АО "КазТрансГазАймак" выставил минусовые счета (по решению суда)</t>
  </si>
  <si>
    <t>5.4.2.</t>
  </si>
  <si>
    <t>обязательные виды страхования</t>
  </si>
  <si>
    <t>тыс.тенге</t>
  </si>
  <si>
    <t>5.4.3.</t>
  </si>
  <si>
    <t>Услуги по охране объекта н/ст и лаборатории</t>
  </si>
  <si>
    <t xml:space="preserve"> </t>
  </si>
  <si>
    <t>5.4.4.</t>
  </si>
  <si>
    <t>Услуги по сервисному обслуживанию систем видеонабл.и охранной сигнализации</t>
  </si>
  <si>
    <t>II</t>
  </si>
  <si>
    <t>Расходы периода, всего</t>
  </si>
  <si>
    <t>6.</t>
  </si>
  <si>
    <t xml:space="preserve">Общие административные расходы всего </t>
  </si>
  <si>
    <t>6.1</t>
  </si>
  <si>
    <t>З/пл адм.персонала</t>
  </si>
  <si>
    <t>6.2</t>
  </si>
  <si>
    <t>соц./н-980,3 соц./о- 752,7</t>
  </si>
  <si>
    <t>6.3</t>
  </si>
  <si>
    <t>Налоговые платежи</t>
  </si>
  <si>
    <t>Уменьшение налога на умущество в связи с непередачей на баланс внутрипоселковых сетей с.Серебряково и с.Круглоозерное как планировалось , Уменьшение НДПИ ( снижение добычи)</t>
  </si>
  <si>
    <t>6.4</t>
  </si>
  <si>
    <t>Приобретение оргтехники</t>
  </si>
  <si>
    <t>6.5</t>
  </si>
  <si>
    <t>Коммунальные услуги</t>
  </si>
  <si>
    <t>6.6</t>
  </si>
  <si>
    <t>Командировочные расходы (полевые)</t>
  </si>
  <si>
    <t>6.7</t>
  </si>
  <si>
    <t>Расходы на периодическую печать</t>
  </si>
  <si>
    <t>Включены неучтеные в тарифе затраты по объявлению в СМИ  (размещение инф-ции по исполнению Инвестпрограммы 2016 года, отчет перед потребителями, объявления по изменению тарифа)</t>
  </si>
  <si>
    <t>6.8</t>
  </si>
  <si>
    <t>Услуги связи, спец.почты</t>
  </si>
  <si>
    <t>6.9</t>
  </si>
  <si>
    <t>Соправождение 1-С Бухгалтерия, изготовление паспортов, информационные услуги</t>
  </si>
  <si>
    <t>6.10</t>
  </si>
  <si>
    <t>Услуги банка</t>
  </si>
  <si>
    <t>Увеличение коли-во п/п (предоплата по платежам для погашения задолженности за декабрь ( газ, свет))</t>
  </si>
  <si>
    <t>6.11</t>
  </si>
  <si>
    <t>Обслуживание выч.техники и связи</t>
  </si>
  <si>
    <t>6.12</t>
  </si>
  <si>
    <t>Аренда основных средств</t>
  </si>
  <si>
    <t>6.13</t>
  </si>
  <si>
    <t>Расходы на содержание легкового автотранспорта, всего</t>
  </si>
  <si>
    <t>6.14</t>
  </si>
  <si>
    <t>Подготовка кадров</t>
  </si>
  <si>
    <t>ежегодное обучение в декабре по пож.техн минимуму начальника участка</t>
  </si>
  <si>
    <t>6.15</t>
  </si>
  <si>
    <t>Отчисления в фонд ликвидации месторождени</t>
  </si>
  <si>
    <t>Увеличение затрат на добычу 1 м³ воды</t>
  </si>
  <si>
    <t>6.16</t>
  </si>
  <si>
    <t>Канцелярские товары</t>
  </si>
  <si>
    <t>Увеличение документооборота, повышение цен.</t>
  </si>
  <si>
    <t>III</t>
  </si>
  <si>
    <t>Всего затрат</t>
  </si>
  <si>
    <t>Тыс.тенге</t>
  </si>
  <si>
    <t>IV</t>
  </si>
  <si>
    <t xml:space="preserve">Прибыль </t>
  </si>
  <si>
    <t>В результате снижения тарифа из-за перерасчета НДПИ 2016г (-5439,9тыс.тенге) и января 2017 года (-477,5тыс.тенге),  ввод компенсирующего тарифа, снижение объемов (-9589,0 тыс.тенге), неполучение субсидий за декабрь 2017г (-9366,6 тыс.тенге).</t>
  </si>
  <si>
    <t>Необоснованный доход по НДПИ 2016 года</t>
  </si>
  <si>
    <t>Необоснованный доход по НДПИ за январь 2017 года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</si>
  <si>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</si>
  <si>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</si>
  <si>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</si>
  <si>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</si>
  <si>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</si>
  <si>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</si>
  <si>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 xml:space="preserve">Снижение потребления воды юрид.лицом «Жайык Агро LTD» </t>
  </si>
  <si>
    <t>X</t>
  </si>
  <si>
    <t>технические потери</t>
  </si>
  <si>
    <t>тыс.м3</t>
  </si>
  <si>
    <t>%</t>
  </si>
  <si>
    <t>VII</t>
  </si>
  <si>
    <t>Тариф (без НДС)</t>
  </si>
  <si>
    <t xml:space="preserve">Тенге /м³ </t>
  </si>
  <si>
    <t>419,8/391,17     386,49</t>
  </si>
  <si>
    <t>VIII</t>
  </si>
  <si>
    <t>Субсидированный тариф(без НДС)</t>
  </si>
  <si>
    <t>Тенге/м³</t>
  </si>
  <si>
    <t>IX</t>
  </si>
  <si>
    <t>Себестоимость</t>
  </si>
  <si>
    <t>справочно</t>
  </si>
  <si>
    <t>списочная численность, всего</t>
  </si>
  <si>
    <t>человек</t>
  </si>
  <si>
    <t>производственный персонал</t>
  </si>
  <si>
    <t>административный персонал</t>
  </si>
  <si>
    <t>Среднемесячная заработная плата</t>
  </si>
  <si>
    <t>тенге</t>
  </si>
  <si>
    <t>Наименование организации:</t>
  </si>
  <si>
    <t>Западно-Казахстанский филиал РГП "Казводхоз"</t>
  </si>
  <si>
    <t>Адрес:</t>
  </si>
  <si>
    <t>г.Уральск, ул.Х.Чурина, 119Н1</t>
  </si>
  <si>
    <t>Телефон:</t>
  </si>
  <si>
    <t>+7 7112 534830,  +7 7112 301710</t>
  </si>
  <si>
    <t>Адрес электронной почты:</t>
  </si>
  <si>
    <t>zapvodhoz@mail.ru</t>
  </si>
  <si>
    <t>Фамилия и телефон исполнителя:</t>
  </si>
  <si>
    <t>Файзуллина Б.Х.,  +7 7112 301710</t>
  </si>
  <si>
    <t>Руководитель</t>
  </si>
  <si>
    <t>Директор Джумагалиев Нурболат Улданович  _______________</t>
  </si>
  <si>
    <t>(фамилия имя отчетство (при его наличии), подпись)</t>
  </si>
  <si>
    <t>Дата "____" _____________________ 2018 года</t>
  </si>
  <si>
    <t>Место печати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</si>
</sst>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5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5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top" wrapText="1"/>
    </xf>
    <xf numFmtId="164" fontId="9" fillId="2" borderId="3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2" fontId="16" fillId="2" borderId="3" xfId="0" applyNumberFormat="1" applyFont="1" applyFill="1" applyBorder="1" applyAlignment="1">
      <alignment horizontal="left" vertical="top" wrapText="1"/>
    </xf>
    <xf numFmtId="164" fontId="16" fillId="2" borderId="3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justify" vertical="top" wrapText="1"/>
    </xf>
    <xf numFmtId="164" fontId="17" fillId="2" borderId="3" xfId="0" applyNumberFormat="1" applyFont="1" applyFill="1" applyBorder="1" applyAlignment="1">
      <alignment horizontal="right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/>
    <xf numFmtId="164" fontId="19" fillId="2" borderId="3" xfId="0" applyNumberFormat="1" applyFont="1" applyFill="1" applyBorder="1" applyAlignment="1">
      <alignment horizontal="left" vertical="top" wrapText="1"/>
    </xf>
    <xf numFmtId="164" fontId="20" fillId="2" borderId="3" xfId="0" applyNumberFormat="1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justify" vertical="top" wrapText="1"/>
    </xf>
    <xf numFmtId="2" fontId="22" fillId="2" borderId="3" xfId="0" applyNumberFormat="1" applyFont="1" applyFill="1" applyBorder="1" applyAlignment="1">
      <alignment horizontal="center" vertical="top" wrapText="1"/>
    </xf>
    <xf numFmtId="2" fontId="21" fillId="2" borderId="3" xfId="0" applyNumberFormat="1" applyFont="1" applyFill="1" applyBorder="1" applyAlignment="1">
      <alignment horizontal="center" vertical="top" wrapText="1"/>
    </xf>
    <xf numFmtId="1" fontId="23" fillId="2" borderId="3" xfId="0" applyNumberFormat="1" applyFont="1" applyFill="1" applyBorder="1" applyAlignment="1">
      <alignment horizontal="center" vertical="top" wrapText="1"/>
    </xf>
    <xf numFmtId="164" fontId="24" fillId="2" borderId="3" xfId="0" applyNumberFormat="1" applyFont="1" applyFill="1" applyBorder="1" applyAlignment="1">
      <alignment horizontal="center" vertical="top" wrapText="1"/>
    </xf>
    <xf numFmtId="0" fontId="25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1" fontId="9" fillId="3" borderId="3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164" fontId="17" fillId="3" borderId="3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/>
    <xf numFmtId="0" fontId="11" fillId="2" borderId="3" xfId="0" applyFont="1" applyFill="1" applyBorder="1" applyAlignment="1">
      <alignment horizontal="justify" vertical="top" wrapText="1"/>
    </xf>
    <xf numFmtId="0" fontId="27" fillId="2" borderId="3" xfId="0" applyFont="1" applyFill="1" applyBorder="1" applyAlignment="1">
      <alignment horizontal="center" vertical="top" wrapText="1"/>
    </xf>
    <xf numFmtId="0" fontId="26" fillId="2" borderId="3" xfId="0" applyFont="1" applyFill="1" applyBorder="1"/>
    <xf numFmtId="0" fontId="26" fillId="2" borderId="0" xfId="0" applyFont="1" applyFill="1"/>
    <xf numFmtId="164" fontId="28" fillId="3" borderId="3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30" fillId="2" borderId="0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top"/>
    </xf>
    <xf numFmtId="0" fontId="31" fillId="2" borderId="3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10" fillId="2" borderId="0" xfId="0" applyFont="1" applyFill="1" applyBorder="1"/>
    <xf numFmtId="0" fontId="5" fillId="2" borderId="3" xfId="0" applyFont="1" applyFill="1" applyBorder="1" applyAlignment="1">
      <alignment vertical="top"/>
    </xf>
    <xf numFmtId="0" fontId="14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0" fontId="35" fillId="2" borderId="0" xfId="0" applyFont="1" applyFill="1" applyBorder="1"/>
    <xf numFmtId="0" fontId="36" fillId="2" borderId="0" xfId="0" applyFont="1" applyFill="1" applyBorder="1"/>
    <xf numFmtId="0" fontId="18" fillId="0" borderId="0" xfId="0" applyFont="1" applyFill="1" applyBorder="1"/>
    <xf numFmtId="0" fontId="3" fillId="0" borderId="0" xfId="0" applyFont="1"/>
    <xf numFmtId="0" fontId="0" fillId="0" borderId="0" xfId="0" applyFont="1"/>
    <xf numFmtId="0" fontId="2" fillId="0" borderId="0" xfId="0" applyFont="1" applyFill="1" applyBorder="1"/>
    <xf numFmtId="49" fontId="3" fillId="0" borderId="0" xfId="0" applyNumberFormat="1" applyFont="1"/>
    <xf numFmtId="0" fontId="38" fillId="0" borderId="0" xfId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top" wrapText="1"/>
    </xf>
    <xf numFmtId="2" fontId="27" fillId="2" borderId="3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pvodhoz@mail.ru" TargetMode="External"/><Relationship Id="rId1" Type="http://schemas.openxmlformats.org/officeDocument/2006/relationships/hyperlink" Target="mailto:zapvodho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1"/>
  <sheetViews>
    <sheetView tabSelected="1" topLeftCell="A73" workbookViewId="0">
      <selection activeCell="C92" sqref="C92"/>
    </sheetView>
  </sheetViews>
  <sheetFormatPr defaultRowHeight="15"/>
  <cols>
    <col min="1" max="1" width="9.140625" style="14"/>
    <col min="2" max="2" width="29" style="14" customWidth="1"/>
    <col min="3" max="3" width="9.140625" style="14"/>
    <col min="4" max="4" width="11.85546875" style="14" customWidth="1"/>
    <col min="5" max="6" width="9.140625" style="14"/>
    <col min="7" max="7" width="32.85546875" style="14" customWidth="1"/>
    <col min="8" max="16384" width="9.140625" style="14"/>
  </cols>
  <sheetData>
    <row r="1" spans="1:7" customFormat="1" ht="102" customHeight="1">
      <c r="E1" s="1" t="s">
        <v>0</v>
      </c>
      <c r="F1" s="1"/>
      <c r="G1" s="1"/>
    </row>
    <row r="2" spans="1:7" s="3" customFormat="1" ht="12.75">
      <c r="A2" s="2" t="s">
        <v>1</v>
      </c>
      <c r="B2" s="2"/>
      <c r="C2" s="2"/>
      <c r="D2" s="2"/>
      <c r="E2" s="2"/>
      <c r="F2" s="2"/>
      <c r="G2" s="2"/>
    </row>
    <row r="3" spans="1:7" s="3" customFormat="1" ht="12.75">
      <c r="A3" s="2" t="s">
        <v>2</v>
      </c>
      <c r="B3" s="2"/>
      <c r="C3" s="2"/>
      <c r="D3" s="2"/>
      <c r="E3" s="2"/>
      <c r="F3" s="2"/>
      <c r="G3" s="2"/>
    </row>
    <row r="4" spans="1:7" s="3" customFormat="1" ht="12.75">
      <c r="A4" s="4"/>
      <c r="B4" s="4"/>
      <c r="C4" s="4"/>
      <c r="D4" s="4"/>
      <c r="E4" s="4"/>
      <c r="F4" s="5"/>
      <c r="G4" s="5"/>
    </row>
    <row r="5" spans="1:7" s="8" customFormat="1" ht="12.75">
      <c r="A5" s="6" t="s">
        <v>3</v>
      </c>
      <c r="B5" s="6"/>
      <c r="C5" s="6"/>
      <c r="D5" s="6"/>
      <c r="E5" s="6"/>
      <c r="F5" s="7"/>
      <c r="G5" s="7"/>
    </row>
    <row r="6" spans="1:7" s="9" customFormat="1" ht="12.75">
      <c r="A6" s="6" t="s">
        <v>4</v>
      </c>
      <c r="B6" s="6"/>
      <c r="C6" s="6"/>
      <c r="D6" s="6"/>
      <c r="E6" s="6"/>
      <c r="F6" s="7"/>
      <c r="G6" s="7"/>
    </row>
    <row r="7" spans="1:7" s="8" customFormat="1" ht="12.75">
      <c r="A7" s="10" t="s">
        <v>5</v>
      </c>
      <c r="B7" s="10"/>
      <c r="C7" s="10"/>
      <c r="D7" s="10"/>
      <c r="E7" s="10"/>
      <c r="F7" s="11"/>
      <c r="G7" s="11"/>
    </row>
    <row r="8" spans="1:7" s="8" customFormat="1" ht="12.75">
      <c r="A8" s="6" t="s">
        <v>6</v>
      </c>
      <c r="B8" s="6"/>
      <c r="C8" s="6"/>
      <c r="D8" s="6"/>
      <c r="E8" s="6"/>
      <c r="F8" s="7"/>
      <c r="G8" s="7"/>
    </row>
    <row r="9" spans="1:7" s="8" customFormat="1" ht="12.75">
      <c r="A9" s="12" t="s">
        <v>7</v>
      </c>
      <c r="B9" s="12"/>
      <c r="C9" s="12"/>
      <c r="D9" s="12"/>
      <c r="E9" s="12"/>
      <c r="F9" s="12"/>
      <c r="G9" s="12"/>
    </row>
    <row r="10" spans="1:7" s="8" customFormat="1" ht="12.75">
      <c r="A10" s="6" t="s">
        <v>8</v>
      </c>
      <c r="B10" s="6"/>
      <c r="C10" s="6"/>
      <c r="D10" s="6"/>
      <c r="E10" s="6"/>
      <c r="F10" s="6"/>
      <c r="G10" s="6"/>
    </row>
    <row r="11" spans="1:7">
      <c r="A11" s="13"/>
      <c r="B11" s="13"/>
      <c r="C11" s="13"/>
      <c r="D11" s="13"/>
      <c r="E11" s="13"/>
    </row>
    <row r="12" spans="1:7" s="20" customFormat="1" ht="24" customHeight="1">
      <c r="A12" s="15" t="s">
        <v>9</v>
      </c>
      <c r="B12" s="16" t="s">
        <v>10</v>
      </c>
      <c r="C12" s="17" t="s">
        <v>11</v>
      </c>
      <c r="D12" s="18" t="s">
        <v>12</v>
      </c>
      <c r="E12" s="113" t="s">
        <v>13</v>
      </c>
      <c r="F12" s="115" t="s">
        <v>14</v>
      </c>
      <c r="G12" s="113" t="s">
        <v>15</v>
      </c>
    </row>
    <row r="13" spans="1:7" s="28" customFormat="1" ht="23.25" customHeight="1">
      <c r="A13" s="21"/>
      <c r="B13" s="22"/>
      <c r="C13" s="23"/>
      <c r="D13" s="24"/>
      <c r="E13" s="114"/>
      <c r="F13" s="116"/>
      <c r="G13" s="114"/>
    </row>
    <row r="14" spans="1:7" s="28" customFormat="1" ht="12">
      <c r="A14" s="29">
        <v>1</v>
      </c>
      <c r="B14" s="29">
        <v>2</v>
      </c>
      <c r="C14" s="30">
        <v>3</v>
      </c>
      <c r="D14" s="29">
        <v>4</v>
      </c>
      <c r="E14" s="25"/>
      <c r="F14" s="26"/>
      <c r="G14" s="27"/>
    </row>
    <row r="15" spans="1:7" s="28" customFormat="1" ht="40.5" customHeight="1">
      <c r="A15" s="31" t="s">
        <v>16</v>
      </c>
      <c r="B15" s="32" t="s">
        <v>17</v>
      </c>
      <c r="C15" s="33" t="s">
        <v>18</v>
      </c>
      <c r="D15" s="34">
        <f>D17+D23+D28+D29+D32</f>
        <v>212058.55</v>
      </c>
      <c r="E15" s="35">
        <f>E17+E23+E28+E29+E32</f>
        <v>212448</v>
      </c>
      <c r="F15" s="36">
        <f>E15/D15*100</f>
        <v>100.18365210928775</v>
      </c>
      <c r="G15" s="37"/>
    </row>
    <row r="16" spans="1:7" s="28" customFormat="1" ht="15" customHeight="1">
      <c r="A16" s="31"/>
      <c r="B16" s="38" t="s">
        <v>19</v>
      </c>
      <c r="C16" s="33" t="s">
        <v>18</v>
      </c>
      <c r="D16" s="39"/>
      <c r="E16" s="35"/>
      <c r="F16" s="36"/>
      <c r="G16" s="37"/>
    </row>
    <row r="17" spans="1:7" s="28" customFormat="1" ht="25.5" customHeight="1">
      <c r="A17" s="31" t="s">
        <v>20</v>
      </c>
      <c r="B17" s="40" t="s">
        <v>21</v>
      </c>
      <c r="C17" s="33" t="s">
        <v>18</v>
      </c>
      <c r="D17" s="34">
        <f>D18+D19+D20+D21+D22</f>
        <v>47725.75</v>
      </c>
      <c r="E17" s="35">
        <f>E18+E19+E20+E21+E22</f>
        <v>48861</v>
      </c>
      <c r="F17" s="36">
        <f>E17/D17*100</f>
        <v>102.37869493931473</v>
      </c>
      <c r="G17" s="37"/>
    </row>
    <row r="18" spans="1:7" s="28" customFormat="1" ht="32.25" customHeight="1">
      <c r="A18" s="41" t="s">
        <v>22</v>
      </c>
      <c r="B18" s="42" t="s">
        <v>23</v>
      </c>
      <c r="C18" s="33" t="s">
        <v>18</v>
      </c>
      <c r="D18" s="39">
        <v>9153.7999999999993</v>
      </c>
      <c r="E18" s="43">
        <v>9926</v>
      </c>
      <c r="F18" s="36">
        <f>E18/D18*100</f>
        <v>108.4358408529791</v>
      </c>
      <c r="G18" s="44" t="s">
        <v>24</v>
      </c>
    </row>
    <row r="19" spans="1:7" s="28" customFormat="1" ht="15" customHeight="1">
      <c r="A19" s="41" t="s">
        <v>25</v>
      </c>
      <c r="B19" s="42" t="s">
        <v>26</v>
      </c>
      <c r="C19" s="33" t="s">
        <v>18</v>
      </c>
      <c r="D19" s="39">
        <v>23233.91</v>
      </c>
      <c r="E19" s="43">
        <v>22469</v>
      </c>
      <c r="F19" s="36">
        <f>E19/D19*100</f>
        <v>96.707786162552921</v>
      </c>
      <c r="G19" s="44"/>
    </row>
    <row r="20" spans="1:7" s="28" customFormat="1" ht="22.5" customHeight="1">
      <c r="A20" s="41" t="s">
        <v>27</v>
      </c>
      <c r="B20" s="42" t="s">
        <v>28</v>
      </c>
      <c r="C20" s="33" t="s">
        <v>18</v>
      </c>
      <c r="D20" s="39">
        <v>10904.96</v>
      </c>
      <c r="E20" s="43">
        <v>11342</v>
      </c>
      <c r="F20" s="36">
        <f>E20/D20*100</f>
        <v>104.00771758906041</v>
      </c>
      <c r="G20" s="45" t="s">
        <v>29</v>
      </c>
    </row>
    <row r="21" spans="1:7" s="28" customFormat="1" ht="15" customHeight="1">
      <c r="A21" s="41" t="s">
        <v>30</v>
      </c>
      <c r="B21" s="42" t="s">
        <v>31</v>
      </c>
      <c r="C21" s="33" t="s">
        <v>18</v>
      </c>
      <c r="D21" s="39">
        <v>1054.58</v>
      </c>
      <c r="E21" s="43">
        <v>1206</v>
      </c>
      <c r="F21" s="36">
        <f>E21/D21*100</f>
        <v>114.35832274459976</v>
      </c>
      <c r="G21" s="44" t="s">
        <v>32</v>
      </c>
    </row>
    <row r="22" spans="1:7" s="28" customFormat="1" ht="16.5" customHeight="1">
      <c r="A22" s="41" t="s">
        <v>33</v>
      </c>
      <c r="B22" s="42" t="s">
        <v>34</v>
      </c>
      <c r="C22" s="33" t="s">
        <v>18</v>
      </c>
      <c r="D22" s="39">
        <v>3378.5</v>
      </c>
      <c r="E22" s="43">
        <v>3918</v>
      </c>
      <c r="F22" s="36">
        <f>E22/D22*100</f>
        <v>115.96862512949532</v>
      </c>
      <c r="G22" s="44" t="s">
        <v>35</v>
      </c>
    </row>
    <row r="23" spans="1:7" s="28" customFormat="1" ht="15" customHeight="1">
      <c r="A23" s="31">
        <v>2</v>
      </c>
      <c r="B23" s="46" t="s">
        <v>36</v>
      </c>
      <c r="C23" s="33" t="s">
        <v>18</v>
      </c>
      <c r="D23" s="34">
        <f>D25+D26</f>
        <v>125682.75</v>
      </c>
      <c r="E23" s="35">
        <f>E25+E26+E27</f>
        <v>125025</v>
      </c>
      <c r="F23" s="36">
        <f>E23/D23*100</f>
        <v>99.476658491320407</v>
      </c>
      <c r="G23" s="47"/>
    </row>
    <row r="24" spans="1:7" s="28" customFormat="1" ht="13.5" customHeight="1">
      <c r="A24" s="31"/>
      <c r="B24" s="38" t="s">
        <v>19</v>
      </c>
      <c r="C24" s="33" t="s">
        <v>18</v>
      </c>
      <c r="D24" s="39"/>
      <c r="E24" s="35"/>
      <c r="F24" s="36"/>
      <c r="G24" s="47"/>
    </row>
    <row r="25" spans="1:7" s="28" customFormat="1" ht="12.75" customHeight="1">
      <c r="A25" s="41" t="s">
        <v>37</v>
      </c>
      <c r="B25" s="42" t="s">
        <v>38</v>
      </c>
      <c r="C25" s="33" t="s">
        <v>18</v>
      </c>
      <c r="D25" s="39">
        <v>114361.03</v>
      </c>
      <c r="E25" s="43">
        <v>113221</v>
      </c>
      <c r="F25" s="36">
        <f>E25/D25*100</f>
        <v>99.003130699330015</v>
      </c>
      <c r="G25" s="47"/>
    </row>
    <row r="26" spans="1:7" s="28" customFormat="1" ht="12.75" customHeight="1">
      <c r="A26" s="41" t="s">
        <v>39</v>
      </c>
      <c r="B26" s="42" t="s">
        <v>40</v>
      </c>
      <c r="C26" s="33" t="s">
        <v>18</v>
      </c>
      <c r="D26" s="39">
        <v>11321.72</v>
      </c>
      <c r="E26" s="43">
        <v>11232</v>
      </c>
      <c r="F26" s="36">
        <f>E26/D26*100</f>
        <v>99.207540903678947</v>
      </c>
      <c r="G26" s="45" t="s">
        <v>41</v>
      </c>
    </row>
    <row r="27" spans="1:7" s="28" customFormat="1" ht="25.5" customHeight="1">
      <c r="A27" s="41"/>
      <c r="B27" s="42" t="s">
        <v>42</v>
      </c>
      <c r="C27" s="33"/>
      <c r="D27" s="39"/>
      <c r="E27" s="43">
        <v>572</v>
      </c>
      <c r="F27" s="36"/>
      <c r="G27" s="117" t="s">
        <v>43</v>
      </c>
    </row>
    <row r="28" spans="1:7" s="28" customFormat="1" ht="14.25" customHeight="1">
      <c r="A28" s="31" t="s">
        <v>44</v>
      </c>
      <c r="B28" s="46" t="s">
        <v>45</v>
      </c>
      <c r="C28" s="33" t="s">
        <v>18</v>
      </c>
      <c r="D28" s="34">
        <v>28219.59</v>
      </c>
      <c r="E28" s="35">
        <v>27907</v>
      </c>
      <c r="F28" s="36">
        <f>E28/D28*100</f>
        <v>98.89229432461633</v>
      </c>
      <c r="G28" s="47"/>
    </row>
    <row r="29" spans="1:7" s="28" customFormat="1" ht="15" customHeight="1">
      <c r="A29" s="31">
        <v>4</v>
      </c>
      <c r="B29" s="46" t="s">
        <v>46</v>
      </c>
      <c r="C29" s="33" t="s">
        <v>18</v>
      </c>
      <c r="D29" s="34">
        <f>D31</f>
        <v>4733.8999999999996</v>
      </c>
      <c r="E29" s="35">
        <f>E31</f>
        <v>4541</v>
      </c>
      <c r="F29" s="36">
        <f>E29/D29*100</f>
        <v>95.925135723188077</v>
      </c>
      <c r="G29" s="47"/>
    </row>
    <row r="30" spans="1:7" s="28" customFormat="1" ht="13.5" customHeight="1">
      <c r="A30" s="31"/>
      <c r="B30" s="38" t="s">
        <v>19</v>
      </c>
      <c r="C30" s="33" t="s">
        <v>18</v>
      </c>
      <c r="D30" s="39"/>
      <c r="E30" s="35"/>
      <c r="F30" s="36"/>
      <c r="G30" s="47"/>
    </row>
    <row r="31" spans="1:7" s="28" customFormat="1" ht="27" customHeight="1">
      <c r="A31" s="41" t="s">
        <v>47</v>
      </c>
      <c r="B31" s="42" t="s">
        <v>48</v>
      </c>
      <c r="C31" s="33" t="s">
        <v>18</v>
      </c>
      <c r="D31" s="39">
        <v>4733.8999999999996</v>
      </c>
      <c r="E31" s="43">
        <v>4541</v>
      </c>
      <c r="F31" s="36">
        <f>E31/D31*100</f>
        <v>95.925135723188077</v>
      </c>
      <c r="G31" s="45" t="s">
        <v>49</v>
      </c>
    </row>
    <row r="32" spans="1:7" s="28" customFormat="1" ht="27.75" customHeight="1">
      <c r="A32" s="31" t="s">
        <v>50</v>
      </c>
      <c r="B32" s="46" t="s">
        <v>51</v>
      </c>
      <c r="C32" s="33" t="s">
        <v>18</v>
      </c>
      <c r="D32" s="34">
        <f>D33+D34+D35+D36</f>
        <v>5696.5600000000013</v>
      </c>
      <c r="E32" s="35">
        <f>E33+E34+E35+E36</f>
        <v>6114</v>
      </c>
      <c r="F32" s="36">
        <f>E32/D32*100</f>
        <v>107.32793124271487</v>
      </c>
      <c r="G32" s="47"/>
    </row>
    <row r="33" spans="1:7" s="28" customFormat="1" ht="22.5" customHeight="1">
      <c r="A33" s="41" t="s">
        <v>52</v>
      </c>
      <c r="B33" s="42" t="s">
        <v>53</v>
      </c>
      <c r="C33" s="48" t="s">
        <v>18</v>
      </c>
      <c r="D33" s="39">
        <v>247.5</v>
      </c>
      <c r="E33" s="43">
        <v>261</v>
      </c>
      <c r="F33" s="36">
        <f>E33/D33*100</f>
        <v>105.45454545454544</v>
      </c>
      <c r="G33" s="45" t="s">
        <v>54</v>
      </c>
    </row>
    <row r="34" spans="1:7" s="28" customFormat="1" ht="50.25" customHeight="1">
      <c r="A34" s="41" t="s">
        <v>55</v>
      </c>
      <c r="B34" s="42" t="s">
        <v>56</v>
      </c>
      <c r="C34" s="48" t="s">
        <v>18</v>
      </c>
      <c r="D34" s="39">
        <v>639.6</v>
      </c>
      <c r="E34" s="43">
        <v>642</v>
      </c>
      <c r="F34" s="36">
        <f>E34/D34*100</f>
        <v>100.37523452157598</v>
      </c>
      <c r="G34" s="47"/>
    </row>
    <row r="35" spans="1:7" s="28" customFormat="1" ht="51" customHeight="1">
      <c r="A35" s="41" t="s">
        <v>57</v>
      </c>
      <c r="B35" s="42" t="s">
        <v>58</v>
      </c>
      <c r="C35" s="48" t="s">
        <v>18</v>
      </c>
      <c r="D35" s="39">
        <v>1590.14</v>
      </c>
      <c r="E35" s="43">
        <v>2130</v>
      </c>
      <c r="F35" s="36">
        <f>E35/D35*100</f>
        <v>133.95046976995735</v>
      </c>
      <c r="G35" s="44" t="s">
        <v>59</v>
      </c>
    </row>
    <row r="36" spans="1:7" s="28" customFormat="1" ht="14.25" customHeight="1">
      <c r="A36" s="41" t="s">
        <v>60</v>
      </c>
      <c r="B36" s="46" t="s">
        <v>61</v>
      </c>
      <c r="C36" s="48" t="s">
        <v>18</v>
      </c>
      <c r="D36" s="34">
        <f>D38+D39+D40+D41</f>
        <v>3219.3200000000006</v>
      </c>
      <c r="E36" s="35">
        <f>E38+E39+E40+E41</f>
        <v>3081</v>
      </c>
      <c r="F36" s="36">
        <f>E36/D36*100</f>
        <v>95.703440478113379</v>
      </c>
      <c r="G36" s="47"/>
    </row>
    <row r="37" spans="1:7" s="28" customFormat="1" ht="12" customHeight="1">
      <c r="A37" s="49"/>
      <c r="B37" s="42" t="s">
        <v>19</v>
      </c>
      <c r="C37" s="48" t="s">
        <v>18</v>
      </c>
      <c r="D37" s="39"/>
      <c r="E37" s="35"/>
      <c r="F37" s="36"/>
      <c r="G37" s="47"/>
    </row>
    <row r="38" spans="1:7" s="28" customFormat="1" ht="30.75" customHeight="1">
      <c r="A38" s="41" t="s">
        <v>62</v>
      </c>
      <c r="B38" s="42" t="s">
        <v>63</v>
      </c>
      <c r="C38" s="48" t="s">
        <v>18</v>
      </c>
      <c r="D38" s="39">
        <v>1558.83</v>
      </c>
      <c r="E38" s="43">
        <v>1463</v>
      </c>
      <c r="F38" s="36">
        <f>E38/D38*100</f>
        <v>93.852440612510662</v>
      </c>
      <c r="G38" s="45" t="s">
        <v>64</v>
      </c>
    </row>
    <row r="39" spans="1:7" s="28" customFormat="1" ht="12.75" customHeight="1">
      <c r="A39" s="41" t="s">
        <v>65</v>
      </c>
      <c r="B39" s="42" t="s">
        <v>66</v>
      </c>
      <c r="C39" s="48" t="s">
        <v>67</v>
      </c>
      <c r="D39" s="39">
        <v>1208.72</v>
      </c>
      <c r="E39" s="43">
        <v>1178</v>
      </c>
      <c r="F39" s="36">
        <f>E39/D39*100</f>
        <v>97.458468462505792</v>
      </c>
      <c r="G39" s="50"/>
    </row>
    <row r="40" spans="1:7" s="28" customFormat="1" ht="24.75" customHeight="1">
      <c r="A40" s="41" t="s">
        <v>68</v>
      </c>
      <c r="B40" s="42" t="s">
        <v>69</v>
      </c>
      <c r="C40" s="48" t="s">
        <v>67</v>
      </c>
      <c r="D40" s="39">
        <v>396.97</v>
      </c>
      <c r="E40" s="43">
        <v>385</v>
      </c>
      <c r="F40" s="36">
        <f>E40/D40*100</f>
        <v>96.984658790336795</v>
      </c>
      <c r="G40" s="51" t="s">
        <v>70</v>
      </c>
    </row>
    <row r="41" spans="1:7" s="28" customFormat="1" ht="37.5" customHeight="1">
      <c r="A41" s="41" t="s">
        <v>71</v>
      </c>
      <c r="B41" s="42" t="s">
        <v>72</v>
      </c>
      <c r="C41" s="48" t="s">
        <v>67</v>
      </c>
      <c r="D41" s="39">
        <v>54.8</v>
      </c>
      <c r="E41" s="43">
        <v>55</v>
      </c>
      <c r="F41" s="36">
        <f>E41/D41*100</f>
        <v>100.36496350364965</v>
      </c>
      <c r="G41" s="51"/>
    </row>
    <row r="42" spans="1:7" s="28" customFormat="1" ht="15" customHeight="1">
      <c r="A42" s="31" t="s">
        <v>73</v>
      </c>
      <c r="B42" s="46" t="s">
        <v>74</v>
      </c>
      <c r="C42" s="48" t="s">
        <v>18</v>
      </c>
      <c r="D42" s="34">
        <f>D43</f>
        <v>30242.45</v>
      </c>
      <c r="E42" s="35">
        <f>E43</f>
        <v>29822</v>
      </c>
      <c r="F42" s="36">
        <f>E42/D42*100</f>
        <v>98.609735653030754</v>
      </c>
      <c r="G42" s="47"/>
    </row>
    <row r="43" spans="1:7" s="28" customFormat="1" ht="26.25" customHeight="1">
      <c r="A43" s="31" t="s">
        <v>75</v>
      </c>
      <c r="B43" s="32" t="s">
        <v>76</v>
      </c>
      <c r="C43" s="48" t="s">
        <v>18</v>
      </c>
      <c r="D43" s="34">
        <f>D45+D46+D48+D49+D50+D51+D52+D53+D54+D55+D56+D57+D58+D59+D60+D61</f>
        <v>30242.45</v>
      </c>
      <c r="E43" s="35">
        <f>E45+E46+E48+E49+E50+E51+E52+E53+E54+E55+E56+E57+E58+E59+E60+E61+E47</f>
        <v>29822</v>
      </c>
      <c r="F43" s="36">
        <f>E43/D43*100</f>
        <v>98.609735653030754</v>
      </c>
      <c r="G43" s="47"/>
    </row>
    <row r="44" spans="1:7" s="28" customFormat="1" ht="14.25" customHeight="1">
      <c r="A44" s="31"/>
      <c r="B44" s="38" t="s">
        <v>19</v>
      </c>
      <c r="C44" s="48" t="s">
        <v>18</v>
      </c>
      <c r="D44" s="39"/>
      <c r="E44" s="35"/>
      <c r="F44" s="36"/>
      <c r="G44" s="47"/>
    </row>
    <row r="45" spans="1:7" s="28" customFormat="1" ht="12.75" customHeight="1">
      <c r="A45" s="41" t="s">
        <v>77</v>
      </c>
      <c r="B45" s="42" t="s">
        <v>78</v>
      </c>
      <c r="C45" s="48" t="s">
        <v>18</v>
      </c>
      <c r="D45" s="39">
        <v>17907.099999999999</v>
      </c>
      <c r="E45" s="43">
        <v>17606</v>
      </c>
      <c r="F45" s="36">
        <f>E45/D45*100</f>
        <v>98.318544041190364</v>
      </c>
      <c r="G45" s="47"/>
    </row>
    <row r="46" spans="1:7" s="28" customFormat="1" ht="13.5" customHeight="1">
      <c r="A46" s="41" t="s">
        <v>79</v>
      </c>
      <c r="B46" s="42" t="s">
        <v>40</v>
      </c>
      <c r="C46" s="48" t="s">
        <v>18</v>
      </c>
      <c r="D46" s="39">
        <v>1772.8</v>
      </c>
      <c r="E46" s="43">
        <v>1733</v>
      </c>
      <c r="F46" s="36">
        <f>E46/D46*100</f>
        <v>97.754963898916969</v>
      </c>
      <c r="G46" s="45" t="s">
        <v>80</v>
      </c>
    </row>
    <row r="47" spans="1:7" s="28" customFormat="1" ht="25.5" customHeight="1">
      <c r="A47" s="41"/>
      <c r="B47" s="42" t="s">
        <v>42</v>
      </c>
      <c r="C47" s="33"/>
      <c r="D47" s="39"/>
      <c r="E47" s="43">
        <v>77</v>
      </c>
      <c r="F47" s="36"/>
      <c r="G47" s="117" t="s">
        <v>43</v>
      </c>
    </row>
    <row r="48" spans="1:7" s="28" customFormat="1" ht="40.5" customHeight="1">
      <c r="A48" s="41" t="s">
        <v>81</v>
      </c>
      <c r="B48" s="52" t="s">
        <v>82</v>
      </c>
      <c r="C48" s="53" t="s">
        <v>18</v>
      </c>
      <c r="D48" s="54">
        <v>5031.6000000000004</v>
      </c>
      <c r="E48" s="55">
        <v>4507</v>
      </c>
      <c r="F48" s="56">
        <f>E48/D48*100</f>
        <v>89.573892996263609</v>
      </c>
      <c r="G48" s="45" t="s">
        <v>83</v>
      </c>
    </row>
    <row r="49" spans="1:42" s="28" customFormat="1" ht="14.25" customHeight="1">
      <c r="A49" s="41" t="s">
        <v>84</v>
      </c>
      <c r="B49" s="42" t="s">
        <v>45</v>
      </c>
      <c r="C49" s="48" t="s">
        <v>18</v>
      </c>
      <c r="D49" s="39">
        <v>325.41000000000003</v>
      </c>
      <c r="E49" s="43">
        <v>398</v>
      </c>
      <c r="F49" s="36">
        <f>E49/D49*100</f>
        <v>122.30724317015455</v>
      </c>
      <c r="G49" s="57" t="s">
        <v>85</v>
      </c>
    </row>
    <row r="50" spans="1:42" s="28" customFormat="1" ht="34.5" customHeight="1">
      <c r="A50" s="41" t="s">
        <v>86</v>
      </c>
      <c r="B50" s="42" t="s">
        <v>87</v>
      </c>
      <c r="C50" s="48" t="s">
        <v>18</v>
      </c>
      <c r="D50" s="39">
        <v>483.1</v>
      </c>
      <c r="E50" s="43">
        <v>455</v>
      </c>
      <c r="F50" s="36">
        <f>E50/D50*100</f>
        <v>94.183398882218995</v>
      </c>
      <c r="G50" s="45" t="s">
        <v>64</v>
      </c>
    </row>
    <row r="51" spans="1:42" s="28" customFormat="1" ht="14.25" customHeight="1">
      <c r="A51" s="41" t="s">
        <v>88</v>
      </c>
      <c r="B51" s="42" t="s">
        <v>89</v>
      </c>
      <c r="C51" s="48" t="s">
        <v>18</v>
      </c>
      <c r="D51" s="39">
        <v>388.1</v>
      </c>
      <c r="E51" s="43">
        <v>388</v>
      </c>
      <c r="F51" s="36">
        <f>E51/D51*100</f>
        <v>99.9742334449884</v>
      </c>
      <c r="G51" s="47"/>
    </row>
    <row r="52" spans="1:42" s="28" customFormat="1" ht="51.75" customHeight="1">
      <c r="A52" s="41" t="s">
        <v>90</v>
      </c>
      <c r="B52" s="42" t="s">
        <v>91</v>
      </c>
      <c r="C52" s="48" t="s">
        <v>18</v>
      </c>
      <c r="D52" s="39">
        <v>69.98</v>
      </c>
      <c r="E52" s="43">
        <v>117</v>
      </c>
      <c r="F52" s="36">
        <f>E52/D52*100</f>
        <v>167.1906258931123</v>
      </c>
      <c r="G52" s="45" t="s">
        <v>92</v>
      </c>
    </row>
    <row r="53" spans="1:42" s="28" customFormat="1" ht="14.25" customHeight="1">
      <c r="A53" s="41" t="s">
        <v>93</v>
      </c>
      <c r="B53" s="42" t="s">
        <v>94</v>
      </c>
      <c r="C53" s="48" t="s">
        <v>18</v>
      </c>
      <c r="D53" s="39">
        <v>541.29999999999995</v>
      </c>
      <c r="E53" s="43">
        <v>555</v>
      </c>
      <c r="F53" s="36">
        <f>E53/D53*100</f>
        <v>102.53094402364678</v>
      </c>
      <c r="G53" s="51"/>
    </row>
    <row r="54" spans="1:42" s="28" customFormat="1" ht="36" customHeight="1">
      <c r="A54" s="41" t="s">
        <v>95</v>
      </c>
      <c r="B54" s="58" t="s">
        <v>96</v>
      </c>
      <c r="C54" s="53" t="s">
        <v>18</v>
      </c>
      <c r="D54" s="54">
        <v>412.7</v>
      </c>
      <c r="E54" s="55">
        <v>426</v>
      </c>
      <c r="F54" s="56">
        <f>E54/D54*100</f>
        <v>103.22267991276956</v>
      </c>
      <c r="G54" s="45"/>
    </row>
    <row r="55" spans="1:42" s="28" customFormat="1" ht="23.25" customHeight="1">
      <c r="A55" s="41" t="s">
        <v>97</v>
      </c>
      <c r="B55" s="42" t="s">
        <v>98</v>
      </c>
      <c r="C55" s="48" t="s">
        <v>18</v>
      </c>
      <c r="D55" s="39">
        <v>628.70000000000005</v>
      </c>
      <c r="E55" s="43">
        <v>711</v>
      </c>
      <c r="F55" s="36">
        <f>E55/D55*100</f>
        <v>113.09050421504692</v>
      </c>
      <c r="G55" s="45" t="s">
        <v>99</v>
      </c>
    </row>
    <row r="56" spans="1:42" s="28" customFormat="1" ht="17.25" customHeight="1">
      <c r="A56" s="41" t="s">
        <v>100</v>
      </c>
      <c r="B56" s="42" t="s">
        <v>101</v>
      </c>
      <c r="C56" s="48" t="s">
        <v>18</v>
      </c>
      <c r="D56" s="39">
        <v>215.17</v>
      </c>
      <c r="E56" s="43">
        <v>211</v>
      </c>
      <c r="F56" s="36">
        <f>E56/D56*100</f>
        <v>98.061997490356461</v>
      </c>
      <c r="G56" s="51"/>
    </row>
    <row r="57" spans="1:42" s="28" customFormat="1" ht="13.5" customHeight="1">
      <c r="A57" s="41" t="s">
        <v>102</v>
      </c>
      <c r="B57" s="42" t="s">
        <v>103</v>
      </c>
      <c r="C57" s="48" t="s">
        <v>18</v>
      </c>
      <c r="D57" s="39">
        <v>371.9</v>
      </c>
      <c r="E57" s="43">
        <v>372</v>
      </c>
      <c r="F57" s="36">
        <f>E57/D57*100</f>
        <v>100.02688894864211</v>
      </c>
      <c r="G57" s="51"/>
    </row>
    <row r="58" spans="1:42" s="28" customFormat="1" ht="28.5" customHeight="1">
      <c r="A58" s="41" t="s">
        <v>104</v>
      </c>
      <c r="B58" s="42" t="s">
        <v>105</v>
      </c>
      <c r="C58" s="59" t="s">
        <v>18</v>
      </c>
      <c r="D58" s="54">
        <v>1704.48</v>
      </c>
      <c r="E58" s="55">
        <v>1676</v>
      </c>
      <c r="F58" s="56">
        <f>E58/D58*100</f>
        <v>98.329109171125509</v>
      </c>
      <c r="G58" s="45"/>
    </row>
    <row r="59" spans="1:42" s="28" customFormat="1" ht="23.25" customHeight="1">
      <c r="A59" s="41" t="s">
        <v>106</v>
      </c>
      <c r="B59" s="42" t="s">
        <v>107</v>
      </c>
      <c r="C59" s="33" t="s">
        <v>18</v>
      </c>
      <c r="D59" s="39">
        <v>21.4</v>
      </c>
      <c r="E59" s="43">
        <v>23</v>
      </c>
      <c r="F59" s="36">
        <f>E59/D59*100</f>
        <v>107.4766355140187</v>
      </c>
      <c r="G59" s="45" t="s">
        <v>108</v>
      </c>
    </row>
    <row r="60" spans="1:42" s="28" customFormat="1" ht="27.75" customHeight="1">
      <c r="A60" s="41" t="s">
        <v>109</v>
      </c>
      <c r="B60" s="42" t="s">
        <v>110</v>
      </c>
      <c r="C60" s="33" t="s">
        <v>18</v>
      </c>
      <c r="D60" s="39">
        <v>87.81</v>
      </c>
      <c r="E60" s="43">
        <v>107</v>
      </c>
      <c r="F60" s="36">
        <f>E60/D60*100</f>
        <v>121.85400296093837</v>
      </c>
      <c r="G60" s="45" t="s">
        <v>111</v>
      </c>
    </row>
    <row r="61" spans="1:42" s="28" customFormat="1" ht="15" customHeight="1">
      <c r="A61" s="41" t="s">
        <v>112</v>
      </c>
      <c r="B61" s="42" t="s">
        <v>113</v>
      </c>
      <c r="C61" s="33" t="s">
        <v>18</v>
      </c>
      <c r="D61" s="39">
        <v>280.89999999999998</v>
      </c>
      <c r="E61" s="43">
        <v>460</v>
      </c>
      <c r="F61" s="36">
        <f>E61/D61*100</f>
        <v>163.75934496262016</v>
      </c>
      <c r="G61" s="45" t="s">
        <v>114</v>
      </c>
    </row>
    <row r="62" spans="1:42" s="28" customFormat="1" ht="15.75" customHeight="1">
      <c r="A62" s="60" t="s">
        <v>115</v>
      </c>
      <c r="B62" s="61" t="s">
        <v>116</v>
      </c>
      <c r="C62" s="62" t="s">
        <v>117</v>
      </c>
      <c r="D62" s="63">
        <f>D42+D15</f>
        <v>242301</v>
      </c>
      <c r="E62" s="64">
        <f>E42+E15</f>
        <v>242270</v>
      </c>
      <c r="F62" s="65">
        <f>E62/D62*100</f>
        <v>99.987205995848143</v>
      </c>
      <c r="G62" s="66"/>
    </row>
    <row r="63" spans="1:42" s="28" customFormat="1" ht="52.5" customHeight="1">
      <c r="A63" s="67" t="s">
        <v>118</v>
      </c>
      <c r="B63" s="68" t="s">
        <v>119</v>
      </c>
      <c r="C63" s="69" t="s">
        <v>117</v>
      </c>
      <c r="D63" s="70">
        <v>0</v>
      </c>
      <c r="E63" s="71">
        <f>E66-E62-E65-E64</f>
        <v>-24873</v>
      </c>
      <c r="F63" s="36"/>
      <c r="G63" s="45" t="s">
        <v>120</v>
      </c>
      <c r="H63" s="72"/>
    </row>
    <row r="64" spans="1:42" s="76" customFormat="1" ht="25.5" customHeight="1">
      <c r="A64" s="25"/>
      <c r="B64" s="73" t="s">
        <v>121</v>
      </c>
      <c r="C64" s="74" t="s">
        <v>117</v>
      </c>
      <c r="D64" s="26">
        <v>-5439.91</v>
      </c>
      <c r="E64" s="43">
        <v>0</v>
      </c>
      <c r="F64" s="36"/>
      <c r="G64" s="75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</row>
    <row r="65" spans="1:42" s="76" customFormat="1" ht="25.5" customHeight="1">
      <c r="A65" s="25"/>
      <c r="B65" s="73" t="s">
        <v>122</v>
      </c>
      <c r="C65" s="74" t="s">
        <v>117</v>
      </c>
      <c r="D65" s="26">
        <v>-477.53</v>
      </c>
      <c r="E65" s="43">
        <v>0</v>
      </c>
      <c r="F65" s="36"/>
      <c r="G65" s="75"/>
      <c r="H65" s="28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</row>
    <row r="66" spans="1:42" s="28" customFormat="1" ht="13.5" customHeight="1">
      <c r="A66" s="60" t="s">
        <v>123</v>
      </c>
      <c r="B66" s="61" t="s">
        <v>124</v>
      </c>
      <c r="C66" s="62" t="s">
        <v>125</v>
      </c>
      <c r="D66" s="63">
        <v>236383.56</v>
      </c>
      <c r="E66" s="64">
        <v>217397</v>
      </c>
      <c r="F66" s="65">
        <f>E66/D66*100</f>
        <v>91.967901659489343</v>
      </c>
      <c r="G66" s="77"/>
      <c r="H66" s="78"/>
    </row>
    <row r="67" spans="1:42" s="78" customFormat="1" ht="28.5" customHeight="1">
      <c r="A67" s="67" t="s">
        <v>126</v>
      </c>
      <c r="B67" s="68" t="s">
        <v>127</v>
      </c>
      <c r="C67" s="69" t="s">
        <v>128</v>
      </c>
      <c r="D67" s="70">
        <v>604.29999999999995</v>
      </c>
      <c r="E67" s="79">
        <v>582.15</v>
      </c>
      <c r="F67" s="19">
        <f>E67/D67*100</f>
        <v>96.3346020188648</v>
      </c>
      <c r="G67" s="80" t="s">
        <v>129</v>
      </c>
      <c r="H67" s="28"/>
    </row>
    <row r="68" spans="1:42" s="28" customFormat="1" ht="12">
      <c r="A68" s="81" t="s">
        <v>130</v>
      </c>
      <c r="B68" s="82" t="s">
        <v>131</v>
      </c>
      <c r="C68" s="30" t="s">
        <v>132</v>
      </c>
      <c r="D68" s="39">
        <v>419.8</v>
      </c>
      <c r="E68" s="83">
        <v>301.2</v>
      </c>
      <c r="F68" s="36">
        <f>E68/D68*100</f>
        <v>71.748451643639825</v>
      </c>
      <c r="G68" s="37"/>
    </row>
    <row r="69" spans="1:42" s="28" customFormat="1" ht="12">
      <c r="A69" s="84"/>
      <c r="B69" s="85"/>
      <c r="C69" s="30" t="s">
        <v>133</v>
      </c>
      <c r="D69" s="39">
        <v>39.799999999999997</v>
      </c>
      <c r="E69" s="83">
        <v>33</v>
      </c>
      <c r="F69" s="36">
        <f>E69/D69*100</f>
        <v>82.914572864321613</v>
      </c>
      <c r="G69" s="37"/>
    </row>
    <row r="70" spans="1:42" s="28" customFormat="1" ht="21">
      <c r="A70" s="29" t="s">
        <v>134</v>
      </c>
      <c r="B70" s="42" t="s">
        <v>135</v>
      </c>
      <c r="C70" s="30" t="s">
        <v>136</v>
      </c>
      <c r="D70" s="39">
        <v>391.17</v>
      </c>
      <c r="E70" s="118" t="s">
        <v>137</v>
      </c>
      <c r="F70" s="36"/>
      <c r="G70" s="37"/>
    </row>
    <row r="71" spans="1:42" s="28" customFormat="1" ht="16.5" customHeight="1">
      <c r="A71" s="29" t="s">
        <v>138</v>
      </c>
      <c r="B71" s="38" t="s">
        <v>139</v>
      </c>
      <c r="C71" s="30" t="s">
        <v>140</v>
      </c>
      <c r="D71" s="39">
        <v>35.71</v>
      </c>
      <c r="E71" s="83">
        <v>35.71</v>
      </c>
      <c r="F71" s="36">
        <f>E71/D71*100</f>
        <v>100</v>
      </c>
      <c r="G71" s="37"/>
    </row>
    <row r="72" spans="1:42" s="28" customFormat="1" ht="15" customHeight="1">
      <c r="A72" s="29" t="s">
        <v>141</v>
      </c>
      <c r="B72" s="38" t="s">
        <v>142</v>
      </c>
      <c r="C72" s="30" t="s">
        <v>140</v>
      </c>
      <c r="D72" s="39">
        <f>D62/D67</f>
        <v>400.96144299189149</v>
      </c>
      <c r="E72" s="83">
        <f>E62/E67</f>
        <v>416.1642188439406</v>
      </c>
      <c r="F72" s="36">
        <f>E72/D72*100</f>
        <v>103.79158049178223</v>
      </c>
      <c r="G72" s="37"/>
      <c r="H72" s="86"/>
    </row>
    <row r="73" spans="1:42" s="95" customFormat="1" ht="12">
      <c r="A73" s="87" t="s">
        <v>143</v>
      </c>
      <c r="B73" s="88"/>
      <c r="C73" s="89"/>
      <c r="D73" s="90"/>
      <c r="E73" s="90"/>
      <c r="F73" s="91"/>
      <c r="G73" s="83"/>
      <c r="H73" s="86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94"/>
    </row>
    <row r="74" spans="1:42" s="95" customFormat="1" ht="12">
      <c r="A74" s="87"/>
      <c r="B74" s="96" t="s">
        <v>144</v>
      </c>
      <c r="C74" s="97" t="s">
        <v>145</v>
      </c>
      <c r="D74" s="98">
        <v>143</v>
      </c>
      <c r="E74" s="91">
        <v>117</v>
      </c>
      <c r="F74" s="26">
        <f>E74/D74*100</f>
        <v>81.818181818181827</v>
      </c>
      <c r="G74" s="83"/>
      <c r="H74" s="86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94"/>
    </row>
    <row r="75" spans="1:42" s="95" customFormat="1" ht="24">
      <c r="A75" s="87"/>
      <c r="B75" s="38" t="s">
        <v>19</v>
      </c>
      <c r="C75" s="69"/>
      <c r="D75" s="99"/>
      <c r="E75" s="91"/>
      <c r="F75" s="26"/>
      <c r="G75" s="83"/>
      <c r="H75" s="86"/>
      <c r="I75" s="92"/>
      <c r="J75" s="92"/>
      <c r="K75" s="100"/>
      <c r="L75" s="100"/>
      <c r="M75" s="100"/>
      <c r="N75" s="92"/>
      <c r="O75" s="92"/>
      <c r="P75" s="92"/>
      <c r="Q75" s="92"/>
      <c r="R75" s="92"/>
      <c r="S75" s="93"/>
      <c r="T75" s="94"/>
    </row>
    <row r="76" spans="1:42" s="95" customFormat="1" ht="12">
      <c r="A76" s="87"/>
      <c r="B76" s="96" t="s">
        <v>146</v>
      </c>
      <c r="C76" s="97" t="s">
        <v>145</v>
      </c>
      <c r="D76" s="101">
        <v>131</v>
      </c>
      <c r="E76" s="91">
        <v>107</v>
      </c>
      <c r="F76" s="26">
        <f>E76/D76*100</f>
        <v>81.679389312977108</v>
      </c>
      <c r="G76" s="83"/>
      <c r="H76" s="86"/>
      <c r="I76" s="92"/>
      <c r="J76" s="92"/>
      <c r="K76" s="100"/>
      <c r="L76" s="100"/>
      <c r="M76" s="100"/>
      <c r="N76" s="92"/>
      <c r="O76" s="92"/>
      <c r="P76" s="92"/>
      <c r="Q76" s="92"/>
      <c r="R76" s="92"/>
      <c r="S76" s="93"/>
      <c r="T76" s="94"/>
    </row>
    <row r="77" spans="1:42" s="95" customFormat="1" ht="12">
      <c r="A77" s="87"/>
      <c r="B77" s="96" t="s">
        <v>147</v>
      </c>
      <c r="C77" s="97" t="s">
        <v>145</v>
      </c>
      <c r="D77" s="101">
        <v>12</v>
      </c>
      <c r="E77" s="91">
        <v>10</v>
      </c>
      <c r="F77" s="26">
        <f>E77/D77*100</f>
        <v>83.333333333333343</v>
      </c>
      <c r="G77" s="83"/>
      <c r="H77" s="86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94"/>
    </row>
    <row r="78" spans="1:42" s="95" customFormat="1" ht="12">
      <c r="A78" s="87"/>
      <c r="B78" s="96" t="s">
        <v>148</v>
      </c>
      <c r="C78" s="102" t="s">
        <v>149</v>
      </c>
      <c r="D78" s="103">
        <f>(D25+D45)/D74/12*1000</f>
        <v>77079.329836829842</v>
      </c>
      <c r="E78" s="104">
        <f>(F25+F45)/E74/12*1000</f>
        <v>140.54250337643904</v>
      </c>
      <c r="F78" s="26">
        <f>E78/D78*100</f>
        <v>0.18233487975823759</v>
      </c>
      <c r="G78" s="43"/>
      <c r="H78" s="105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94"/>
    </row>
    <row r="79" spans="1:42" s="28" customFormat="1" ht="12.75" customHeight="1">
      <c r="A79" s="49"/>
      <c r="B79" s="38" t="s">
        <v>19</v>
      </c>
      <c r="C79" s="69"/>
      <c r="D79" s="99"/>
      <c r="E79" s="91"/>
      <c r="F79" s="26"/>
      <c r="G79" s="43"/>
      <c r="H79" s="105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106"/>
    </row>
    <row r="80" spans="1:42" s="28" customFormat="1" ht="12">
      <c r="A80" s="49"/>
      <c r="B80" s="96" t="s">
        <v>146</v>
      </c>
      <c r="C80" s="97" t="s">
        <v>145</v>
      </c>
      <c r="D80" s="103">
        <f>D25/D76/12*1000</f>
        <v>72748.746819338427</v>
      </c>
      <c r="E80" s="104">
        <f>F25/E76/12*1000</f>
        <v>77.105241977671355</v>
      </c>
      <c r="F80" s="26">
        <f>E80/D80*100</f>
        <v>0.10598841265149445</v>
      </c>
      <c r="G80" s="43"/>
      <c r="H80" s="105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3"/>
      <c r="T80" s="106"/>
    </row>
    <row r="81" spans="1:20" s="28" customFormat="1">
      <c r="A81" s="49"/>
      <c r="B81" s="96" t="s">
        <v>147</v>
      </c>
      <c r="C81" s="97" t="s">
        <v>145</v>
      </c>
      <c r="D81" s="103">
        <f>D45/D77/12*1000</f>
        <v>124354.86111111111</v>
      </c>
      <c r="E81" s="104">
        <f>F45/E77/12*1000</f>
        <v>819.32120034325305</v>
      </c>
      <c r="F81" s="26">
        <f>E81/D81*100</f>
        <v>0.65885739650433872</v>
      </c>
      <c r="G81" s="43"/>
      <c r="H81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3"/>
      <c r="T81" s="106"/>
    </row>
    <row r="82" spans="1:20" customFormat="1">
      <c r="A82" s="107"/>
      <c r="B82" s="108"/>
      <c r="C82" s="108"/>
      <c r="D82" s="3"/>
      <c r="E82" s="109"/>
    </row>
    <row r="83" spans="1:20" customFormat="1">
      <c r="A83" s="110" t="s">
        <v>150</v>
      </c>
      <c r="B83" s="108"/>
      <c r="C83" s="108"/>
      <c r="D83" s="3" t="s">
        <v>151</v>
      </c>
      <c r="E83" s="108"/>
      <c r="F83" s="109"/>
      <c r="G83" s="109"/>
    </row>
    <row r="84" spans="1:20" customFormat="1">
      <c r="A84" s="110" t="s">
        <v>152</v>
      </c>
      <c r="B84" s="108"/>
      <c r="C84" s="108"/>
      <c r="D84" s="3" t="s">
        <v>153</v>
      </c>
      <c r="E84" s="108"/>
      <c r="F84" s="109"/>
      <c r="G84" s="109"/>
    </row>
    <row r="85" spans="1:20" customFormat="1">
      <c r="A85" s="110" t="s">
        <v>154</v>
      </c>
      <c r="B85" s="108"/>
      <c r="C85" s="108"/>
      <c r="D85" s="111" t="s">
        <v>155</v>
      </c>
      <c r="E85" s="108"/>
      <c r="F85" s="109"/>
      <c r="G85" s="109"/>
    </row>
    <row r="86" spans="1:20" customFormat="1">
      <c r="A86" s="110" t="s">
        <v>156</v>
      </c>
      <c r="B86" s="108"/>
      <c r="C86" s="108"/>
      <c r="D86" s="112" t="s">
        <v>157</v>
      </c>
      <c r="E86" s="108"/>
      <c r="F86" s="109"/>
      <c r="G86" s="109"/>
    </row>
    <row r="87" spans="1:20" customFormat="1">
      <c r="A87" s="110" t="s">
        <v>158</v>
      </c>
      <c r="B87" s="108"/>
      <c r="C87" s="108"/>
      <c r="D87" s="3" t="s">
        <v>159</v>
      </c>
      <c r="E87" s="108"/>
      <c r="F87" s="109"/>
      <c r="G87" s="109"/>
    </row>
    <row r="88" spans="1:20" customFormat="1">
      <c r="A88" s="110" t="s">
        <v>160</v>
      </c>
      <c r="B88" s="108"/>
      <c r="C88" s="108"/>
      <c r="D88" s="3" t="s">
        <v>161</v>
      </c>
      <c r="E88" s="108"/>
      <c r="F88" s="109"/>
      <c r="G88" s="109"/>
    </row>
    <row r="89" spans="1:20" customFormat="1">
      <c r="A89" s="107" t="s">
        <v>162</v>
      </c>
      <c r="B89" s="108"/>
      <c r="C89" s="108"/>
      <c r="D89" s="3"/>
      <c r="E89" s="108"/>
      <c r="F89" s="109"/>
      <c r="G89" s="109"/>
    </row>
    <row r="90" spans="1:20" customFormat="1">
      <c r="A90" s="110" t="s">
        <v>163</v>
      </c>
      <c r="B90" s="108"/>
      <c r="C90" s="108"/>
      <c r="D90" s="108"/>
      <c r="E90" s="108"/>
      <c r="F90" s="109"/>
      <c r="G90" s="109"/>
    </row>
    <row r="91" spans="1:20" customFormat="1">
      <c r="A91" s="110" t="s">
        <v>164</v>
      </c>
      <c r="B91" s="108"/>
      <c r="C91" s="108"/>
      <c r="D91" s="108"/>
      <c r="E91" s="108"/>
      <c r="F91" s="109"/>
      <c r="G91" s="109"/>
      <c r="H91" s="14"/>
    </row>
  </sheetData>
  <mergeCells count="19">
    <mergeCell ref="A68:A69"/>
    <mergeCell ref="B68:B69"/>
    <mergeCell ref="E12:E13"/>
    <mergeCell ref="F12:F13"/>
    <mergeCell ref="G12:G13"/>
    <mergeCell ref="A8:E8"/>
    <mergeCell ref="A9:G9"/>
    <mergeCell ref="A10:G10"/>
    <mergeCell ref="A11:E11"/>
    <mergeCell ref="A12:A13"/>
    <mergeCell ref="B12:B13"/>
    <mergeCell ref="C12:C13"/>
    <mergeCell ref="D12:D13"/>
    <mergeCell ref="E1:G1"/>
    <mergeCell ref="A2:G2"/>
    <mergeCell ref="A3:G3"/>
    <mergeCell ref="A5:E5"/>
    <mergeCell ref="A6:E6"/>
    <mergeCell ref="A7:E7"/>
  </mergeCells>
  <hyperlinks>
    <hyperlink ref="D72" r:id="rId1" display="zapvodhoz@mail.ru"/>
    <hyperlink ref="D86" r:id="rId2"/>
  </hyperlinks>
  <pageMargins left="0.7" right="0.7" top="0.75" bottom="0.75" header="0.3" footer="0.3"/>
  <pageSetup paperSize="9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КПУ (питьевая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2018-04-27T04:41:19Z</dcterms:modified>
</cp:coreProperties>
</file>