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0980"/>
  </bookViews>
  <sheets>
    <sheet name="сведения" sheetId="1" r:id="rId1"/>
    <sheet name="отчет" sheetId="5" r:id="rId2"/>
    <sheet name="сведения на гос" sheetId="3" r:id="rId3"/>
    <sheet name="отчет на гос" sheetId="6" r:id="rId4"/>
  </sheets>
  <definedNames>
    <definedName name="_xlnm.Print_Area" localSheetId="0">сведения!$A$1:$H$74</definedName>
  </definedNames>
  <calcPr calcId="144525" iterateDelta="0"/>
</workbook>
</file>

<file path=xl/calcChain.xml><?xml version="1.0" encoding="utf-8"?>
<calcChain xmlns="http://schemas.openxmlformats.org/spreadsheetml/2006/main">
  <c r="F63" i="6" l="1"/>
  <c r="G63" i="6" s="1"/>
  <c r="D63" i="6"/>
  <c r="G60" i="6"/>
  <c r="F60" i="6"/>
  <c r="G59" i="6"/>
  <c r="F59" i="6"/>
  <c r="F56" i="6"/>
  <c r="F55" i="6"/>
  <c r="G55" i="6" s="1"/>
  <c r="F54" i="6"/>
  <c r="G54" i="6" s="1"/>
  <c r="F53" i="6"/>
  <c r="G53" i="6" s="1"/>
  <c r="F52" i="6"/>
  <c r="G52" i="6" s="1"/>
  <c r="F51" i="6"/>
  <c r="G51" i="6" s="1"/>
  <c r="F50" i="6"/>
  <c r="G50" i="6" s="1"/>
  <c r="F48" i="6"/>
  <c r="G48" i="6" s="1"/>
  <c r="E48" i="6"/>
  <c r="D48" i="6"/>
  <c r="D36" i="6" s="1"/>
  <c r="D35" i="6" s="1"/>
  <c r="D57" i="6" s="1"/>
  <c r="D58" i="6" s="1"/>
  <c r="F47" i="6"/>
  <c r="G47" i="6" s="1"/>
  <c r="F46" i="6"/>
  <c r="G45" i="6"/>
  <c r="F45" i="6"/>
  <c r="F44" i="6"/>
  <c r="F43" i="6"/>
  <c r="G43" i="6" s="1"/>
  <c r="F42" i="6"/>
  <c r="G42" i="6" s="1"/>
  <c r="F41" i="6"/>
  <c r="G40" i="6"/>
  <c r="F40" i="6"/>
  <c r="G39" i="6"/>
  <c r="F39" i="6"/>
  <c r="G38" i="6"/>
  <c r="F38" i="6"/>
  <c r="E36" i="6"/>
  <c r="E35" i="6"/>
  <c r="G34" i="6"/>
  <c r="F34" i="6"/>
  <c r="F33" i="6"/>
  <c r="F32" i="6"/>
  <c r="G30" i="6"/>
  <c r="E30" i="6"/>
  <c r="E15" i="6" s="1"/>
  <c r="D30" i="6"/>
  <c r="F29" i="6"/>
  <c r="F28" i="6"/>
  <c r="F27" i="6"/>
  <c r="G26" i="6"/>
  <c r="F26" i="6"/>
  <c r="G25" i="6"/>
  <c r="F25" i="6"/>
  <c r="G24" i="6"/>
  <c r="F24" i="6"/>
  <c r="E22" i="6"/>
  <c r="G22" i="6" s="1"/>
  <c r="D22" i="6"/>
  <c r="F22" i="6" s="1"/>
  <c r="G21" i="6"/>
  <c r="F21" i="6"/>
  <c r="G19" i="6"/>
  <c r="F19" i="6"/>
  <c r="E16" i="6"/>
  <c r="G16" i="6" s="1"/>
  <c r="D16" i="6"/>
  <c r="F16" i="6" s="1"/>
  <c r="D15" i="6"/>
  <c r="E35" i="3"/>
  <c r="D35" i="3"/>
  <c r="E36" i="3"/>
  <c r="D36" i="3"/>
  <c r="E48" i="3"/>
  <c r="D48" i="3"/>
  <c r="E30" i="3"/>
  <c r="D30" i="3"/>
  <c r="E16" i="3"/>
  <c r="D16" i="3"/>
  <c r="G21" i="3"/>
  <c r="F21" i="3"/>
  <c r="G20" i="5"/>
  <c r="F20" i="5"/>
  <c r="G15" i="6" l="1"/>
  <c r="F15" i="6"/>
  <c r="E57" i="6"/>
  <c r="F36" i="6"/>
  <c r="G36" i="6" s="1"/>
  <c r="F30" i="6"/>
  <c r="F35" i="6"/>
  <c r="G35" i="6" s="1"/>
  <c r="D61" i="5"/>
  <c r="F61" i="5" s="1"/>
  <c r="G61" i="5" s="1"/>
  <c r="F58" i="5"/>
  <c r="G58" i="5" s="1"/>
  <c r="F57" i="5"/>
  <c r="G57" i="5" s="1"/>
  <c r="F54" i="5"/>
  <c r="F53" i="5"/>
  <c r="F52" i="5"/>
  <c r="G52" i="5" s="1"/>
  <c r="F51" i="5"/>
  <c r="G51" i="5" s="1"/>
  <c r="F50" i="5"/>
  <c r="G50" i="5" s="1"/>
  <c r="F49" i="5"/>
  <c r="G49" i="5" s="1"/>
  <c r="F48" i="5"/>
  <c r="G48" i="5" s="1"/>
  <c r="E47" i="5"/>
  <c r="D47" i="5"/>
  <c r="F47" i="5" s="1"/>
  <c r="G47" i="5" s="1"/>
  <c r="E46" i="5"/>
  <c r="F46" i="5" s="1"/>
  <c r="F45" i="5"/>
  <c r="G42" i="5"/>
  <c r="F42" i="5"/>
  <c r="G41" i="5"/>
  <c r="F41" i="5"/>
  <c r="F40" i="5"/>
  <c r="F39" i="5"/>
  <c r="G39" i="5" s="1"/>
  <c r="F38" i="5"/>
  <c r="G38" i="5" s="1"/>
  <c r="F37" i="5"/>
  <c r="G37" i="5" s="1"/>
  <c r="G35" i="5" s="1"/>
  <c r="G34" i="5" s="1"/>
  <c r="D35" i="5"/>
  <c r="D34" i="5" s="1"/>
  <c r="G33" i="5"/>
  <c r="F33" i="5"/>
  <c r="F32" i="5"/>
  <c r="F31" i="5"/>
  <c r="F29" i="5" s="1"/>
  <c r="E29" i="5"/>
  <c r="D29" i="5"/>
  <c r="F28" i="5"/>
  <c r="F27" i="5"/>
  <c r="F26" i="5"/>
  <c r="E26" i="5"/>
  <c r="D26" i="5"/>
  <c r="G25" i="5"/>
  <c r="F25" i="5"/>
  <c r="G24" i="5"/>
  <c r="F24" i="5"/>
  <c r="E24" i="5"/>
  <c r="G23" i="5"/>
  <c r="E23" i="5"/>
  <c r="F23" i="5" s="1"/>
  <c r="D21" i="5"/>
  <c r="G18" i="5"/>
  <c r="F18" i="5"/>
  <c r="F15" i="5" s="1"/>
  <c r="E15" i="5"/>
  <c r="D15" i="5"/>
  <c r="G15" i="5" s="1"/>
  <c r="F57" i="6" l="1"/>
  <c r="G57" i="6" s="1"/>
  <c r="E58" i="6"/>
  <c r="F58" i="6" s="1"/>
  <c r="G58" i="6" s="1"/>
  <c r="E43" i="5"/>
  <c r="D14" i="5"/>
  <c r="D55" i="5" s="1"/>
  <c r="D56" i="5" s="1"/>
  <c r="E21" i="5"/>
  <c r="G48" i="1"/>
  <c r="E47" i="1"/>
  <c r="E46" i="1"/>
  <c r="E24" i="1"/>
  <c r="E23" i="1"/>
  <c r="E35" i="5" l="1"/>
  <c r="E34" i="5" s="1"/>
  <c r="F43" i="5"/>
  <c r="F35" i="5" s="1"/>
  <c r="F34" i="5" s="1"/>
  <c r="F21" i="5"/>
  <c r="G21" i="5"/>
  <c r="E14" i="5"/>
  <c r="G14" i="5" l="1"/>
  <c r="F14" i="5"/>
  <c r="E55" i="5"/>
  <c r="E56" i="5" l="1"/>
  <c r="F56" i="5" s="1"/>
  <c r="G56" i="5" s="1"/>
  <c r="F55" i="5"/>
  <c r="G55" i="5" s="1"/>
  <c r="D61" i="1" l="1"/>
  <c r="E15" i="1"/>
  <c r="D15" i="1"/>
  <c r="D26" i="1"/>
  <c r="D47" i="1"/>
  <c r="D35" i="1" s="1"/>
  <c r="D34" i="1" s="1"/>
  <c r="E29" i="1"/>
  <c r="D29" i="1"/>
  <c r="E43" i="1"/>
  <c r="E35" i="1" s="1"/>
  <c r="E34" i="1" s="1"/>
  <c r="D63" i="3" l="1"/>
  <c r="F60" i="3"/>
  <c r="G60" i="3" s="1"/>
  <c r="F59" i="3"/>
  <c r="G59" i="3" s="1"/>
  <c r="F56" i="3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7" i="3"/>
  <c r="G47" i="3" s="1"/>
  <c r="F46" i="3"/>
  <c r="F45" i="3"/>
  <c r="G45" i="3" s="1"/>
  <c r="F43" i="3"/>
  <c r="G43" i="3" s="1"/>
  <c r="F42" i="3"/>
  <c r="G42" i="3" s="1"/>
  <c r="F41" i="3"/>
  <c r="F40" i="3"/>
  <c r="G40" i="3" s="1"/>
  <c r="F39" i="3"/>
  <c r="G39" i="3" s="1"/>
  <c r="F38" i="3"/>
  <c r="G38" i="3" s="1"/>
  <c r="G34" i="3"/>
  <c r="F34" i="3"/>
  <c r="F33" i="3"/>
  <c r="F32" i="3"/>
  <c r="F29" i="3"/>
  <c r="F28" i="3"/>
  <c r="F27" i="3"/>
  <c r="G26" i="3"/>
  <c r="F26" i="3"/>
  <c r="G25" i="3"/>
  <c r="F25" i="3"/>
  <c r="G24" i="3"/>
  <c r="F24" i="3"/>
  <c r="E22" i="3"/>
  <c r="D22" i="3"/>
  <c r="G19" i="3"/>
  <c r="F19" i="3"/>
  <c r="G16" i="3"/>
  <c r="F16" i="3"/>
  <c r="F44" i="3" l="1"/>
  <c r="D15" i="3"/>
  <c r="G30" i="3"/>
  <c r="F30" i="3"/>
  <c r="F48" i="3"/>
  <c r="G48" i="3" s="1"/>
  <c r="F63" i="3"/>
  <c r="G63" i="3" s="1"/>
  <c r="F22" i="3"/>
  <c r="E15" i="3"/>
  <c r="G22" i="3"/>
  <c r="D57" i="3"/>
  <c r="F36" i="3"/>
  <c r="G36" i="3" s="1"/>
  <c r="D58" i="3" l="1"/>
  <c r="F15" i="3"/>
  <c r="F35" i="3"/>
  <c r="G35" i="3" s="1"/>
  <c r="E57" i="3"/>
  <c r="E58" i="3" s="1"/>
  <c r="G15" i="3"/>
  <c r="F58" i="3" l="1"/>
  <c r="G58" i="3" s="1"/>
  <c r="F57" i="3"/>
  <c r="G57" i="3" s="1"/>
  <c r="E26" i="1" l="1"/>
  <c r="E21" i="1" l="1"/>
  <c r="D21" i="1"/>
  <c r="E14" i="1" l="1"/>
  <c r="E55" i="1" s="1"/>
  <c r="E56" i="1" s="1"/>
  <c r="D14" i="1"/>
  <c r="D55" i="1" s="1"/>
  <c r="F18" i="1" l="1"/>
  <c r="F15" i="1" s="1"/>
  <c r="F23" i="1"/>
  <c r="F24" i="1"/>
  <c r="F25" i="1"/>
  <c r="F27" i="1"/>
  <c r="F28" i="1"/>
  <c r="F31" i="1"/>
  <c r="F32" i="1"/>
  <c r="F33" i="1"/>
  <c r="F39" i="1"/>
  <c r="G39" i="1" s="1"/>
  <c r="F40" i="1"/>
  <c r="F41" i="1"/>
  <c r="G41" i="1" s="1"/>
  <c r="F42" i="1"/>
  <c r="G42" i="1" s="1"/>
  <c r="F45" i="1"/>
  <c r="F46" i="1"/>
  <c r="F47" i="1"/>
  <c r="G47" i="1" s="1"/>
  <c r="F48" i="1"/>
  <c r="F49" i="1"/>
  <c r="G49" i="1" s="1"/>
  <c r="F50" i="1"/>
  <c r="G50" i="1" s="1"/>
  <c r="F51" i="1"/>
  <c r="G51" i="1" s="1"/>
  <c r="F52" i="1"/>
  <c r="G52" i="1" s="1"/>
  <c r="F53" i="1"/>
  <c r="F54" i="1"/>
  <c r="F57" i="1"/>
  <c r="G57" i="1" s="1"/>
  <c r="F58" i="1"/>
  <c r="G58" i="1" s="1"/>
  <c r="F29" i="1" l="1"/>
  <c r="F61" i="1" l="1"/>
  <c r="G61" i="1" s="1"/>
  <c r="F43" i="1"/>
  <c r="G18" i="1"/>
  <c r="G23" i="1"/>
  <c r="G24" i="1"/>
  <c r="G25" i="1"/>
  <c r="G33" i="1"/>
  <c r="G21" i="1" l="1"/>
  <c r="F21" i="1"/>
  <c r="G15" i="1"/>
  <c r="F26" i="1"/>
  <c r="G14" i="1" l="1"/>
  <c r="F14" i="1"/>
  <c r="F37" i="1" l="1"/>
  <c r="F38" i="1"/>
  <c r="G38" i="1" s="1"/>
  <c r="G37" i="1" l="1"/>
  <c r="G35" i="1" s="1"/>
  <c r="G34" i="1" s="1"/>
  <c r="F35" i="1"/>
  <c r="F34" i="1" s="1"/>
  <c r="F55" i="1"/>
  <c r="G55" i="1" s="1"/>
  <c r="D56" i="1"/>
  <c r="F56" i="1" s="1"/>
  <c r="G56" i="1" s="1"/>
</calcChain>
</file>

<file path=xl/sharedStrings.xml><?xml version="1.0" encoding="utf-8"?>
<sst xmlns="http://schemas.openxmlformats.org/spreadsheetml/2006/main" count="638" uniqueCount="200">
  <si>
    <t>№№</t>
  </si>
  <si>
    <t>Наименование показателей тарифной сметы*</t>
  </si>
  <si>
    <t>Единица измер</t>
  </si>
  <si>
    <t>1.</t>
  </si>
  <si>
    <t>Затраты на производство товаров и предоставление услуг, всего</t>
  </si>
  <si>
    <t>тыс.тенг</t>
  </si>
  <si>
    <t>Материальные затраты, всего</t>
  </si>
  <si>
    <t>тыс.тен</t>
  </si>
  <si>
    <t>В том числе:</t>
  </si>
  <si>
    <t>1.1.</t>
  </si>
  <si>
    <t>Сырье и материалы</t>
  </si>
  <si>
    <t>тыс.тенге</t>
  </si>
  <si>
    <t>1.2.</t>
  </si>
  <si>
    <t>ГСМ</t>
  </si>
  <si>
    <t>1.3.</t>
  </si>
  <si>
    <t>1.4.</t>
  </si>
  <si>
    <t xml:space="preserve">2. </t>
  </si>
  <si>
    <t>Затраты на оплату труда, всего</t>
  </si>
  <si>
    <t>в том числе:</t>
  </si>
  <si>
    <t>2.1.</t>
  </si>
  <si>
    <t>Заработная плата</t>
  </si>
  <si>
    <t>2.2.</t>
  </si>
  <si>
    <t>Социальный налог</t>
  </si>
  <si>
    <t>3.</t>
  </si>
  <si>
    <t>Амортизация</t>
  </si>
  <si>
    <t>4.</t>
  </si>
  <si>
    <t>Ремонт, всего</t>
  </si>
  <si>
    <t>4.1.</t>
  </si>
  <si>
    <t>Прочие затраты, всего</t>
  </si>
  <si>
    <t>5.1.</t>
  </si>
  <si>
    <t>5.2.</t>
  </si>
  <si>
    <t>5.3.</t>
  </si>
  <si>
    <t>командировочные расходы</t>
  </si>
  <si>
    <t>П</t>
  </si>
  <si>
    <t>Расходы периода, всего</t>
  </si>
  <si>
    <t>6.</t>
  </si>
  <si>
    <t>Общие и административ расходы, всего</t>
  </si>
  <si>
    <t>6.1.</t>
  </si>
  <si>
    <t>6.2.</t>
  </si>
  <si>
    <t>6.3.</t>
  </si>
  <si>
    <t>6.4.</t>
  </si>
  <si>
    <t>6.5.</t>
  </si>
  <si>
    <t>6.6.</t>
  </si>
  <si>
    <t>6.7.</t>
  </si>
  <si>
    <t>аудиторские услуги</t>
  </si>
  <si>
    <t>нотариальные услуги</t>
  </si>
  <si>
    <t>6.8.</t>
  </si>
  <si>
    <t>6.9.</t>
  </si>
  <si>
    <t>услуги связи</t>
  </si>
  <si>
    <t>6.10.</t>
  </si>
  <si>
    <t>6.11.</t>
  </si>
  <si>
    <t>Налоги</t>
  </si>
  <si>
    <t>Ш</t>
  </si>
  <si>
    <t xml:space="preserve">Всего затрат </t>
  </si>
  <si>
    <t>1У</t>
  </si>
  <si>
    <t>Прибыль+,убыток-.</t>
  </si>
  <si>
    <t>У</t>
  </si>
  <si>
    <t>Всего доходов</t>
  </si>
  <si>
    <t>У1</t>
  </si>
  <si>
    <t>Объемы оказываемых услуг</t>
  </si>
  <si>
    <t>тыс.куб.м.</t>
  </si>
  <si>
    <t>УП</t>
  </si>
  <si>
    <t>Нормативные потери</t>
  </si>
  <si>
    <t>%</t>
  </si>
  <si>
    <t>УШ</t>
  </si>
  <si>
    <t>Тариф (без НДС)</t>
  </si>
  <si>
    <t>тенге</t>
  </si>
  <si>
    <t xml:space="preserve">Предусмотрено в утвержденной тарифной смете </t>
  </si>
  <si>
    <t>Фактически сложившиеся показатели тарифной сметы</t>
  </si>
  <si>
    <t>Причины отклонения</t>
  </si>
  <si>
    <t>Отклонение</t>
  </si>
  <si>
    <t>в %</t>
  </si>
  <si>
    <t>в натуральном выражении</t>
  </si>
  <si>
    <t>Гл.экономист</t>
  </si>
  <si>
    <t>Согласно Приложению 1</t>
  </si>
  <si>
    <t>к Правилам утверждения предельного уровня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17.07.2013 года № 213-ОД</t>
  </si>
  <si>
    <t>СВЕДЕНИЯ</t>
  </si>
  <si>
    <t>Индекс ИТС-1</t>
  </si>
  <si>
    <t>Согласно Приложению 2</t>
  </si>
  <si>
    <t>к Правилам утверждения тарифов (цен, ставок сборов) и тарифных смет на регулируемые услуги (товары, работы) субъектов естественных монополий, утвержденным приказом Агенства РК по регулированию естественных монополий от 19.07.2013 года № 215-ОД</t>
  </si>
  <si>
    <t>ОТЧЕТ</t>
  </si>
  <si>
    <t>Периодичность: полугодовая</t>
  </si>
  <si>
    <t>Отчетный период 1 полугодие 2017 года</t>
  </si>
  <si>
    <t>в связи с удорожанием цен за услуги размещения публикации в средствах массовой информации, распространяемые на всей территории Республики</t>
  </si>
  <si>
    <t>фактическое начисление, согласно штатному расписанию</t>
  </si>
  <si>
    <t>1-Қосымшаға сәйкес</t>
  </si>
  <si>
    <t xml:space="preserve">Табиғи монополияларды реттеу бойынша ҚР Агенттігінің 2013 жылғы 17 шілдедегі № 213-НҚ бұйрығымен бекітілген табиғи монополиялар субъектілерінің  реттелу қызметтеріне (тауарлар, жұмыстар) тарифтердің шектеулі деңгейін (баға,жинақ бағамдары) және тарифтік сметаларды бекіту Ережелеріне </t>
  </si>
  <si>
    <t>МӘЛІМЕТ</t>
  </si>
  <si>
    <t>Мерзімдік: жартыжылдық</t>
  </si>
  <si>
    <t>Тарифтік смета көрсеткіштерінің атаулары*</t>
  </si>
  <si>
    <t>Өлшем бірлігі</t>
  </si>
  <si>
    <t xml:space="preserve">Бекітілген тарифтік сметада қарастырылған </t>
  </si>
  <si>
    <t>Тарифтік сметаның нақты жинақталған көрсеткіштері</t>
  </si>
  <si>
    <t>Ауытқу</t>
  </si>
  <si>
    <t>Ауытқу себептері</t>
  </si>
  <si>
    <t>сәйкестік көрсеткіште</t>
  </si>
  <si>
    <t xml:space="preserve"> %</t>
  </si>
  <si>
    <t>Тауар өндіру және қызмет ұсыну шығындары, барлығы</t>
  </si>
  <si>
    <t>мың тенг</t>
  </si>
  <si>
    <t>Материалдық шығындар, барлығы</t>
  </si>
  <si>
    <t>мың.тен</t>
  </si>
  <si>
    <t>Соның ішінде:</t>
  </si>
  <si>
    <t>Шикізат және материалдар</t>
  </si>
  <si>
    <t>мың тенге</t>
  </si>
  <si>
    <t>ЖЖММ</t>
  </si>
  <si>
    <t>Жанармай (т/қуат)</t>
  </si>
  <si>
    <t>еңбекті төлеу шығындары, барлығы</t>
  </si>
  <si>
    <t>соның ішінде:</t>
  </si>
  <si>
    <t>Еңбек ақы</t>
  </si>
  <si>
    <t>Әлеуметтік салық</t>
  </si>
  <si>
    <t xml:space="preserve">Жөндеу, барлығы </t>
  </si>
  <si>
    <t>Негізгі қаражат құралын ұлғайтпайтын күрделі жөндеу</t>
  </si>
  <si>
    <t>басқада шығындар, барлығы</t>
  </si>
  <si>
    <t>Байланыс қызметі</t>
  </si>
  <si>
    <t>Еңбекті қорғау және ТҚ</t>
  </si>
  <si>
    <t>іссапар шығындары</t>
  </si>
  <si>
    <t>Міндетті сақтандыру түрлері</t>
  </si>
  <si>
    <t>Мерзім шығындары, барлығы</t>
  </si>
  <si>
    <t>Жалпы және әкімшілік шығындар, барлығы</t>
  </si>
  <si>
    <t>Әкімшілік қазметкерлерінің еңбек ақысы</t>
  </si>
  <si>
    <t>Банк қызметі</t>
  </si>
  <si>
    <t>Коммуналдық қызметтер</t>
  </si>
  <si>
    <t>Жақтас ұйымдар қызметі</t>
  </si>
  <si>
    <t>нотариалдық қызмет</t>
  </si>
  <si>
    <t>байланыс қызметі</t>
  </si>
  <si>
    <t>Салықтар</t>
  </si>
  <si>
    <t>кеңсе туарлары</t>
  </si>
  <si>
    <t>әкімшілік қызметкерлерінің біліктілігін көтеру</t>
  </si>
  <si>
    <t>Барлық шығындар</t>
  </si>
  <si>
    <t>Кіріс+,шығын-.</t>
  </si>
  <si>
    <t>Барлық кірістер</t>
  </si>
  <si>
    <t>Көрсетілетін қызметтер көлемі</t>
  </si>
  <si>
    <t>Нормативтік шығындар</t>
  </si>
  <si>
    <t>мың т</t>
  </si>
  <si>
    <t>Тариф (ҚҚС-сыз)</t>
  </si>
  <si>
    <t>Бас экономист</t>
  </si>
  <si>
    <t>ЕСЕП</t>
  </si>
  <si>
    <t>Есептік мерзім 2017 жылдың 1-жартыжылдығы</t>
  </si>
  <si>
    <t>об  исполнении тарифной сметы по регулируемому виду деятельности: Регулирование поверхностого стока при помощи подпорных гидротехнических сооружений Актюбинского филиала РГП "Казводхоз"</t>
  </si>
  <si>
    <t>Топливо</t>
  </si>
  <si>
    <t>Энергия</t>
  </si>
  <si>
    <t>Капитальный ремонт, не приводящий к увеличению стоимости основных фондов</t>
  </si>
  <si>
    <t>охрана труда и техника безопасности</t>
  </si>
  <si>
    <t>другие затраты (страховые)</t>
  </si>
  <si>
    <t>6.1</t>
  </si>
  <si>
    <t>Заработная плата административного персонала</t>
  </si>
  <si>
    <t>6.2</t>
  </si>
  <si>
    <t>6.3</t>
  </si>
  <si>
    <t>6.4</t>
  </si>
  <si>
    <t>энергия</t>
  </si>
  <si>
    <t>6.5</t>
  </si>
  <si>
    <t>услуги банка</t>
  </si>
  <si>
    <t>6.6</t>
  </si>
  <si>
    <t>коммунальные услуги</t>
  </si>
  <si>
    <t>6.7</t>
  </si>
  <si>
    <t>услуги сторонних организаций</t>
  </si>
  <si>
    <t>6.8</t>
  </si>
  <si>
    <t>6.9</t>
  </si>
  <si>
    <t>6.10</t>
  </si>
  <si>
    <t>6.11</t>
  </si>
  <si>
    <t>Прочие расходы (расшифровать)</t>
  </si>
  <si>
    <t>6.11.1.</t>
  </si>
  <si>
    <t>почтовые услуги</t>
  </si>
  <si>
    <t>6.11.2.</t>
  </si>
  <si>
    <t>информацинные расходы</t>
  </si>
  <si>
    <t>6.11.3.</t>
  </si>
  <si>
    <t>6.11.4.</t>
  </si>
  <si>
    <t>канцелярские расходы</t>
  </si>
  <si>
    <t>6.11.5.</t>
  </si>
  <si>
    <t>периодическая печать</t>
  </si>
  <si>
    <t>6.11.6.</t>
  </si>
  <si>
    <t>содержание служебного автотранспорта</t>
  </si>
  <si>
    <t>6.11.7</t>
  </si>
  <si>
    <t>повышение квалификации</t>
  </si>
  <si>
    <t>Наименование организации: Актюбинский филиал РГП "Казводхоз"</t>
  </si>
  <si>
    <t>Адрес: г.Актобе, ул. Ибатова 53</t>
  </si>
  <si>
    <t>Адрес электронной почты: aktobevodhoz76@mail.ru</t>
  </si>
  <si>
    <t>Фамилия и телефон исполнителя: Калмагамбетов Т.М. 8/7132/51-59-32</t>
  </si>
  <si>
    <t>Телефон: 51-59-36</t>
  </si>
  <si>
    <t>Директор филиала</t>
  </si>
  <si>
    <t>Б.Наметов</t>
  </si>
  <si>
    <t>Т.Калмагамбетов</t>
  </si>
  <si>
    <t>Начало вегетационного периода с мая месяца</t>
  </si>
  <si>
    <t>За счет вегетационного периода</t>
  </si>
  <si>
    <t>Вегетация кезеңі мамыр айынан басталады</t>
  </si>
  <si>
    <t>Вегетация кезеңі байланысты</t>
  </si>
  <si>
    <t>Қуат көзі</t>
  </si>
  <si>
    <t>аудиторлық шығындар</t>
  </si>
  <si>
    <t>Өзге шығындар</t>
  </si>
  <si>
    <t>пошта қызметі</t>
  </si>
  <si>
    <t>хабарлама қызметі</t>
  </si>
  <si>
    <t>мерзімдік басылым</t>
  </si>
  <si>
    <t>қызмет көлігі шығындары</t>
  </si>
  <si>
    <t>6.11.7.</t>
  </si>
  <si>
    <t>Ұйымның атауы: "Қазсушар" РМК Ақтөбе филиалы</t>
  </si>
  <si>
    <t>Мекен-жай: Ақтөбе қ., Ибатов к-сі, 53-үй</t>
  </si>
  <si>
    <t>Электрондық пошта: aktobevodhoz76@mail.ru</t>
  </si>
  <si>
    <t>Филиал директоры</t>
  </si>
  <si>
    <t>Главный экономист</t>
  </si>
  <si>
    <t>"Қазсушар" РМК Ақтөбе филиалының тіреуші гидротехникалық ғимараттардың көмегімен үстінгі ағынын реттеу қызмет түрі бойынша тарифтік сметаны орындау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</si>
</sst>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justify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2" xfId="2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/>
    </xf>
    <xf numFmtId="9" fontId="5" fillId="0" borderId="2" xfId="1" applyNumberFormat="1" applyFont="1" applyBorder="1" applyAlignment="1">
      <alignment horizontal="center" vertical="center"/>
    </xf>
    <xf numFmtId="0" fontId="3" fillId="0" borderId="2" xfId="0" applyFont="1" applyBorder="1"/>
    <xf numFmtId="0" fontId="10" fillId="0" borderId="1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justify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justify" vertical="center" wrapText="1"/>
    </xf>
    <xf numFmtId="10" fontId="5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justify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11" fillId="0" borderId="0" xfId="0" applyFont="1"/>
    <xf numFmtId="4" fontId="5" fillId="0" borderId="2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2" xfId="1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/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2" fillId="0" borderId="2" xfId="0" applyFont="1" applyBorder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 wrapText="1"/>
    </xf>
    <xf numFmtId="0" fontId="5" fillId="0" borderId="1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7" fillId="0" borderId="4" xfId="2" applyNumberFormat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12" fillId="0" borderId="4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view="pageBreakPreview" zoomScale="60" zoomScaleNormal="85" workbookViewId="0">
      <selection activeCell="L5" sqref="L5"/>
    </sheetView>
  </sheetViews>
  <sheetFormatPr defaultRowHeight="15" x14ac:dyDescent="0.25"/>
  <cols>
    <col min="1" max="1" width="9.140625" style="12"/>
    <col min="2" max="2" width="48" style="12" customWidth="1"/>
    <col min="3" max="3" width="16" style="12" customWidth="1"/>
    <col min="4" max="4" width="22.140625" style="12" customWidth="1"/>
    <col min="5" max="5" width="22.28515625" style="12" customWidth="1"/>
    <col min="6" max="6" width="17.42578125" style="12" customWidth="1"/>
    <col min="7" max="7" width="17.85546875" style="12" customWidth="1"/>
    <col min="8" max="8" width="28.85546875" style="12" customWidth="1"/>
    <col min="9" max="16384" width="9.140625" style="12"/>
  </cols>
  <sheetData>
    <row r="1" spans="1:8" x14ac:dyDescent="0.25">
      <c r="F1" s="47" t="s">
        <v>74</v>
      </c>
      <c r="G1" s="47"/>
      <c r="H1" s="47"/>
    </row>
    <row r="2" spans="1:8" ht="86.25" customHeight="1" x14ac:dyDescent="0.25">
      <c r="F2" s="50" t="s">
        <v>75</v>
      </c>
      <c r="G2" s="50"/>
      <c r="H2" s="50"/>
    </row>
    <row r="3" spans="1:8" ht="19.5" customHeight="1" x14ac:dyDescent="0.25">
      <c r="F3" s="13"/>
      <c r="G3" s="13"/>
      <c r="H3" s="13"/>
    </row>
    <row r="4" spans="1:8" ht="18.75" x14ac:dyDescent="0.3">
      <c r="A4" s="54" t="s">
        <v>76</v>
      </c>
      <c r="B4" s="54"/>
      <c r="C4" s="54"/>
      <c r="D4" s="54"/>
      <c r="E4" s="54"/>
      <c r="F4" s="54"/>
      <c r="G4" s="54"/>
      <c r="H4" s="54"/>
    </row>
    <row r="5" spans="1:8" ht="63" customHeight="1" x14ac:dyDescent="0.3">
      <c r="A5" s="48" t="s">
        <v>138</v>
      </c>
      <c r="B5" s="48"/>
      <c r="C5" s="48"/>
      <c r="D5" s="48"/>
      <c r="E5" s="48"/>
      <c r="F5" s="48"/>
      <c r="G5" s="48"/>
      <c r="H5" s="48"/>
    </row>
    <row r="6" spans="1:8" ht="22.5" customHeight="1" x14ac:dyDescent="0.3">
      <c r="A6" s="48" t="s">
        <v>82</v>
      </c>
      <c r="B6" s="48"/>
      <c r="C6" s="48"/>
      <c r="D6" s="48"/>
      <c r="E6" s="48"/>
      <c r="F6" s="48"/>
      <c r="G6" s="48"/>
      <c r="H6" s="48"/>
    </row>
    <row r="7" spans="1:8" ht="22.5" customHeight="1" x14ac:dyDescent="0.3">
      <c r="A7" s="49" t="s">
        <v>77</v>
      </c>
      <c r="B7" s="49"/>
      <c r="C7" s="8"/>
      <c r="D7" s="8"/>
      <c r="E7" s="8"/>
      <c r="F7" s="8"/>
      <c r="G7" s="8"/>
      <c r="H7" s="8"/>
    </row>
    <row r="8" spans="1:8" ht="22.5" customHeight="1" x14ac:dyDescent="0.3">
      <c r="A8" s="49" t="s">
        <v>81</v>
      </c>
      <c r="B8" s="49"/>
      <c r="C8" s="8"/>
      <c r="D8" s="8"/>
      <c r="E8" s="8"/>
      <c r="F8" s="8"/>
      <c r="G8" s="8"/>
      <c r="H8" s="8"/>
    </row>
    <row r="9" spans="1:8" ht="18.75" x14ac:dyDescent="0.3">
      <c r="A9" s="1"/>
      <c r="B9" s="1"/>
      <c r="C9" s="1"/>
      <c r="D9" s="1"/>
      <c r="E9" s="1"/>
      <c r="F9" s="1"/>
      <c r="G9" s="1"/>
      <c r="H9" s="1"/>
    </row>
    <row r="10" spans="1:8" ht="18.75" x14ac:dyDescent="0.3">
      <c r="A10" s="1"/>
      <c r="B10" s="1"/>
      <c r="C10" s="1"/>
      <c r="D10" s="1"/>
      <c r="E10" s="1"/>
      <c r="F10" s="1"/>
      <c r="G10" s="1"/>
      <c r="H10" s="1"/>
    </row>
    <row r="11" spans="1:8" ht="15.75" customHeight="1" x14ac:dyDescent="0.25">
      <c r="A11" s="55" t="s">
        <v>0</v>
      </c>
      <c r="B11" s="55" t="s">
        <v>1</v>
      </c>
      <c r="C11" s="55" t="s">
        <v>2</v>
      </c>
      <c r="D11" s="55" t="s">
        <v>67</v>
      </c>
      <c r="E11" s="55" t="s">
        <v>68</v>
      </c>
      <c r="F11" s="59" t="s">
        <v>70</v>
      </c>
      <c r="G11" s="60"/>
      <c r="H11" s="51" t="s">
        <v>69</v>
      </c>
    </row>
    <row r="12" spans="1:8" ht="54" customHeight="1" x14ac:dyDescent="0.25">
      <c r="A12" s="63"/>
      <c r="B12" s="63"/>
      <c r="C12" s="63"/>
      <c r="D12" s="63"/>
      <c r="E12" s="63"/>
      <c r="F12" s="61"/>
      <c r="G12" s="62"/>
      <c r="H12" s="52"/>
    </row>
    <row r="13" spans="1:8" ht="54" customHeight="1" x14ac:dyDescent="0.25">
      <c r="A13" s="56"/>
      <c r="B13" s="56"/>
      <c r="C13" s="56"/>
      <c r="D13" s="56"/>
      <c r="E13" s="56"/>
      <c r="F13" s="14" t="s">
        <v>72</v>
      </c>
      <c r="G13" s="3" t="s">
        <v>71</v>
      </c>
      <c r="H13" s="53"/>
    </row>
    <row r="14" spans="1:8" ht="37.5" x14ac:dyDescent="0.3">
      <c r="A14" s="3" t="s">
        <v>3</v>
      </c>
      <c r="B14" s="4" t="s">
        <v>4</v>
      </c>
      <c r="C14" s="14" t="s">
        <v>5</v>
      </c>
      <c r="D14" s="32">
        <f>D15+D21+D25+D26+D29</f>
        <v>17267.080999999998</v>
      </c>
      <c r="E14" s="33">
        <f>E15+E21+E25+E26+E29</f>
        <v>3586.3491666666664</v>
      </c>
      <c r="F14" s="33">
        <f>E14-D14</f>
        <v>-13680.731833333331</v>
      </c>
      <c r="G14" s="16">
        <f>E14/D14</f>
        <v>0.20769863572578751</v>
      </c>
      <c r="H14" s="17"/>
    </row>
    <row r="15" spans="1:8" ht="19.5" x14ac:dyDescent="0.3">
      <c r="A15" s="18">
        <v>1</v>
      </c>
      <c r="B15" s="19" t="s">
        <v>6</v>
      </c>
      <c r="C15" s="20" t="s">
        <v>7</v>
      </c>
      <c r="D15" s="32">
        <f>D17+D18+D19+D20</f>
        <v>2187.415</v>
      </c>
      <c r="E15" s="32">
        <f t="shared" ref="E15:F15" si="0">E17+E18+E19+E20</f>
        <v>725</v>
      </c>
      <c r="F15" s="32">
        <f t="shared" si="0"/>
        <v>-478.31899999999996</v>
      </c>
      <c r="G15" s="16">
        <f t="shared" ref="G15:G33" si="1">E15/D15</f>
        <v>0.33144145029635436</v>
      </c>
      <c r="H15" s="17"/>
    </row>
    <row r="16" spans="1:8" ht="18.75" x14ac:dyDescent="0.3">
      <c r="A16" s="21"/>
      <c r="B16" s="22" t="s">
        <v>8</v>
      </c>
      <c r="C16" s="5"/>
      <c r="D16" s="32"/>
      <c r="E16" s="34"/>
      <c r="F16" s="33"/>
      <c r="G16" s="16"/>
      <c r="H16" s="17"/>
    </row>
    <row r="17" spans="1:8" ht="18.75" x14ac:dyDescent="0.3">
      <c r="A17" s="21" t="s">
        <v>9</v>
      </c>
      <c r="B17" s="22" t="s">
        <v>10</v>
      </c>
      <c r="C17" s="5" t="s">
        <v>11</v>
      </c>
      <c r="D17" s="32"/>
      <c r="E17" s="34"/>
      <c r="F17" s="33"/>
      <c r="G17" s="16"/>
      <c r="H17" s="17"/>
    </row>
    <row r="18" spans="1:8" ht="18.75" x14ac:dyDescent="0.3">
      <c r="A18" s="21" t="s">
        <v>12</v>
      </c>
      <c r="B18" s="22" t="s">
        <v>13</v>
      </c>
      <c r="C18" s="5" t="s">
        <v>11</v>
      </c>
      <c r="D18" s="35">
        <v>878.31899999999996</v>
      </c>
      <c r="E18" s="34">
        <v>400</v>
      </c>
      <c r="F18" s="33">
        <f t="shared" ref="F18:F58" si="2">E18-D18</f>
        <v>-478.31899999999996</v>
      </c>
      <c r="G18" s="16">
        <f t="shared" si="1"/>
        <v>0.45541540146575449</v>
      </c>
      <c r="H18" s="17"/>
    </row>
    <row r="19" spans="1:8" ht="18.75" x14ac:dyDescent="0.3">
      <c r="A19" s="21" t="s">
        <v>14</v>
      </c>
      <c r="B19" s="22" t="s">
        <v>139</v>
      </c>
      <c r="C19" s="5" t="s">
        <v>11</v>
      </c>
      <c r="D19" s="32"/>
      <c r="E19" s="34"/>
      <c r="F19" s="33"/>
      <c r="G19" s="16"/>
      <c r="H19" s="17"/>
    </row>
    <row r="20" spans="1:8" ht="18.75" x14ac:dyDescent="0.3">
      <c r="A20" s="21" t="s">
        <v>15</v>
      </c>
      <c r="B20" s="22" t="s">
        <v>140</v>
      </c>
      <c r="C20" s="5" t="s">
        <v>11</v>
      </c>
      <c r="D20" s="35">
        <v>1309.096</v>
      </c>
      <c r="E20" s="34">
        <v>325</v>
      </c>
      <c r="F20" s="33"/>
      <c r="G20" s="16"/>
      <c r="H20" s="17"/>
    </row>
    <row r="21" spans="1:8" ht="19.5" x14ac:dyDescent="0.3">
      <c r="A21" s="18" t="s">
        <v>16</v>
      </c>
      <c r="B21" s="19" t="s">
        <v>17</v>
      </c>
      <c r="C21" s="14" t="s">
        <v>5</v>
      </c>
      <c r="D21" s="32">
        <f>D23+D24</f>
        <v>6867.2379999999994</v>
      </c>
      <c r="E21" s="33">
        <f>E23+E24</f>
        <v>2861.3491666666664</v>
      </c>
      <c r="F21" s="33">
        <f t="shared" si="2"/>
        <v>-4005.888833333333</v>
      </c>
      <c r="G21" s="16">
        <f t="shared" si="1"/>
        <v>0.41666666666666669</v>
      </c>
      <c r="H21" s="17"/>
    </row>
    <row r="22" spans="1:8" ht="18.75" x14ac:dyDescent="0.3">
      <c r="A22" s="21"/>
      <c r="B22" s="22" t="s">
        <v>18</v>
      </c>
      <c r="C22" s="5"/>
      <c r="D22" s="32"/>
      <c r="E22" s="34"/>
      <c r="F22" s="33"/>
      <c r="G22" s="16"/>
      <c r="H22" s="17"/>
    </row>
    <row r="23" spans="1:8" ht="18.75" x14ac:dyDescent="0.25">
      <c r="A23" s="21" t="s">
        <v>19</v>
      </c>
      <c r="B23" s="22" t="s">
        <v>20</v>
      </c>
      <c r="C23" s="5" t="s">
        <v>11</v>
      </c>
      <c r="D23" s="35">
        <v>6248.6239999999998</v>
      </c>
      <c r="E23" s="34">
        <f>D23/12*5</f>
        <v>2603.5933333333332</v>
      </c>
      <c r="F23" s="33">
        <f t="shared" si="2"/>
        <v>-3645.0306666666665</v>
      </c>
      <c r="G23" s="16">
        <f t="shared" si="1"/>
        <v>0.41666666666666669</v>
      </c>
      <c r="H23" s="64" t="s">
        <v>84</v>
      </c>
    </row>
    <row r="24" spans="1:8" ht="18.75" x14ac:dyDescent="0.25">
      <c r="A24" s="21" t="s">
        <v>21</v>
      </c>
      <c r="B24" s="22" t="s">
        <v>22</v>
      </c>
      <c r="C24" s="5" t="s">
        <v>11</v>
      </c>
      <c r="D24" s="35">
        <v>618.61400000000003</v>
      </c>
      <c r="E24" s="34">
        <f>D24/12*5</f>
        <v>257.75583333333333</v>
      </c>
      <c r="F24" s="33">
        <f t="shared" si="2"/>
        <v>-360.8581666666667</v>
      </c>
      <c r="G24" s="16">
        <f t="shared" si="1"/>
        <v>0.41666666666666663</v>
      </c>
      <c r="H24" s="65"/>
    </row>
    <row r="25" spans="1:8" ht="19.5" x14ac:dyDescent="0.3">
      <c r="A25" s="18" t="s">
        <v>23</v>
      </c>
      <c r="B25" s="19" t="s">
        <v>24</v>
      </c>
      <c r="C25" s="14" t="s">
        <v>5</v>
      </c>
      <c r="D25" s="32">
        <v>7180.2</v>
      </c>
      <c r="E25" s="33">
        <v>0</v>
      </c>
      <c r="F25" s="33">
        <f t="shared" si="2"/>
        <v>-7180.2</v>
      </c>
      <c r="G25" s="16">
        <f t="shared" si="1"/>
        <v>0</v>
      </c>
      <c r="H25" s="17"/>
    </row>
    <row r="26" spans="1:8" ht="19.5" x14ac:dyDescent="0.3">
      <c r="A26" s="18" t="s">
        <v>25</v>
      </c>
      <c r="B26" s="19" t="s">
        <v>26</v>
      </c>
      <c r="C26" s="14" t="s">
        <v>5</v>
      </c>
      <c r="D26" s="32">
        <f>D28</f>
        <v>0</v>
      </c>
      <c r="E26" s="33">
        <f>E28</f>
        <v>0</v>
      </c>
      <c r="F26" s="33">
        <f t="shared" si="2"/>
        <v>0</v>
      </c>
      <c r="G26" s="16"/>
      <c r="H26" s="17"/>
    </row>
    <row r="27" spans="1:8" ht="18.75" x14ac:dyDescent="0.3">
      <c r="A27" s="21"/>
      <c r="B27" s="22" t="s">
        <v>18</v>
      </c>
      <c r="C27" s="5"/>
      <c r="D27" s="32"/>
      <c r="E27" s="34"/>
      <c r="F27" s="33">
        <f t="shared" si="2"/>
        <v>0</v>
      </c>
      <c r="G27" s="16"/>
      <c r="H27" s="17"/>
    </row>
    <row r="28" spans="1:8" ht="56.25" x14ac:dyDescent="0.3">
      <c r="A28" s="21" t="s">
        <v>27</v>
      </c>
      <c r="B28" s="22" t="s">
        <v>141</v>
      </c>
      <c r="C28" s="5" t="s">
        <v>11</v>
      </c>
      <c r="D28" s="35">
        <v>0</v>
      </c>
      <c r="E28" s="34">
        <v>0</v>
      </c>
      <c r="F28" s="33">
        <f t="shared" si="2"/>
        <v>0</v>
      </c>
      <c r="G28" s="16"/>
      <c r="H28" s="17"/>
    </row>
    <row r="29" spans="1:8" ht="19.5" x14ac:dyDescent="0.3">
      <c r="A29" s="18">
        <v>5</v>
      </c>
      <c r="B29" s="19" t="s">
        <v>28</v>
      </c>
      <c r="C29" s="14" t="s">
        <v>5</v>
      </c>
      <c r="D29" s="32">
        <f>D31+D32+D33</f>
        <v>1032.2280000000001</v>
      </c>
      <c r="E29" s="32">
        <f t="shared" ref="E29:F29" si="3">E31+E32+E33</f>
        <v>0</v>
      </c>
      <c r="F29" s="32">
        <f t="shared" si="3"/>
        <v>-1032.2280000000001</v>
      </c>
      <c r="G29" s="32"/>
      <c r="H29" s="17"/>
    </row>
    <row r="30" spans="1:8" ht="18.75" x14ac:dyDescent="0.3">
      <c r="A30" s="21"/>
      <c r="B30" s="22" t="s">
        <v>18</v>
      </c>
      <c r="C30" s="5"/>
      <c r="D30" s="32"/>
      <c r="E30" s="34"/>
      <c r="F30" s="33"/>
      <c r="G30" s="16"/>
      <c r="H30" s="17"/>
    </row>
    <row r="31" spans="1:8" ht="18.75" x14ac:dyDescent="0.3">
      <c r="A31" s="21" t="s">
        <v>29</v>
      </c>
      <c r="B31" s="22" t="s">
        <v>142</v>
      </c>
      <c r="C31" s="5" t="s">
        <v>11</v>
      </c>
      <c r="D31" s="35">
        <v>0</v>
      </c>
      <c r="E31" s="34">
        <v>0</v>
      </c>
      <c r="F31" s="33">
        <f t="shared" si="2"/>
        <v>0</v>
      </c>
      <c r="G31" s="16"/>
      <c r="H31" s="17"/>
    </row>
    <row r="32" spans="1:8" ht="18.75" x14ac:dyDescent="0.3">
      <c r="A32" s="23" t="s">
        <v>30</v>
      </c>
      <c r="B32" s="24" t="s">
        <v>48</v>
      </c>
      <c r="C32" s="23" t="s">
        <v>11</v>
      </c>
      <c r="D32" s="35">
        <v>0</v>
      </c>
      <c r="E32" s="36">
        <v>0</v>
      </c>
      <c r="F32" s="33">
        <f t="shared" si="2"/>
        <v>0</v>
      </c>
      <c r="G32" s="16"/>
      <c r="H32" s="17"/>
    </row>
    <row r="33" spans="1:8" ht="18.75" x14ac:dyDescent="0.3">
      <c r="A33" s="23" t="s">
        <v>31</v>
      </c>
      <c r="B33" s="24" t="s">
        <v>143</v>
      </c>
      <c r="C33" s="23" t="s">
        <v>11</v>
      </c>
      <c r="D33" s="35">
        <v>1032.2280000000001</v>
      </c>
      <c r="E33" s="36">
        <v>0</v>
      </c>
      <c r="F33" s="33">
        <f t="shared" si="2"/>
        <v>-1032.2280000000001</v>
      </c>
      <c r="G33" s="16">
        <f t="shared" si="1"/>
        <v>0</v>
      </c>
      <c r="H33" s="17"/>
    </row>
    <row r="34" spans="1:8" ht="18.75" x14ac:dyDescent="0.3">
      <c r="A34" s="25" t="s">
        <v>33</v>
      </c>
      <c r="B34" s="26" t="s">
        <v>34</v>
      </c>
      <c r="C34" s="25" t="s">
        <v>5</v>
      </c>
      <c r="D34" s="32">
        <f>D35</f>
        <v>12189.47244</v>
      </c>
      <c r="E34" s="32">
        <f t="shared" ref="E34:G34" si="4">E35</f>
        <v>8168.1509999999998</v>
      </c>
      <c r="F34" s="32">
        <f t="shared" si="4"/>
        <v>-3908.6814399999998</v>
      </c>
      <c r="G34" s="32">
        <f t="shared" si="4"/>
        <v>-3.3131721114358639</v>
      </c>
      <c r="H34" s="17"/>
    </row>
    <row r="35" spans="1:8" ht="39" x14ac:dyDescent="0.3">
      <c r="A35" s="28" t="s">
        <v>35</v>
      </c>
      <c r="B35" s="29" t="s">
        <v>36</v>
      </c>
      <c r="C35" s="25" t="s">
        <v>5</v>
      </c>
      <c r="D35" s="32">
        <f>SUM(D37:D47)</f>
        <v>12189.47244</v>
      </c>
      <c r="E35" s="32">
        <f t="shared" ref="E35:G35" si="5">SUM(E37:E47)</f>
        <v>8168.1509999999998</v>
      </c>
      <c r="F35" s="32">
        <f t="shared" si="5"/>
        <v>-3908.6814399999998</v>
      </c>
      <c r="G35" s="32">
        <f t="shared" si="5"/>
        <v>-3.3131721114358639</v>
      </c>
      <c r="H35" s="17"/>
    </row>
    <row r="36" spans="1:8" ht="18.75" x14ac:dyDescent="0.3">
      <c r="A36" s="23"/>
      <c r="B36" s="24" t="s">
        <v>18</v>
      </c>
      <c r="C36" s="23"/>
      <c r="D36" s="32"/>
      <c r="E36" s="36"/>
      <c r="F36" s="33"/>
      <c r="G36" s="16"/>
      <c r="H36" s="17"/>
    </row>
    <row r="37" spans="1:8" ht="37.5" x14ac:dyDescent="0.3">
      <c r="A37" s="38" t="s">
        <v>144</v>
      </c>
      <c r="B37" s="39" t="s">
        <v>145</v>
      </c>
      <c r="C37" s="23" t="s">
        <v>11</v>
      </c>
      <c r="D37" s="35">
        <v>7227.72</v>
      </c>
      <c r="E37" s="36">
        <v>4486</v>
      </c>
      <c r="F37" s="33">
        <f t="shared" si="2"/>
        <v>-2741.7200000000003</v>
      </c>
      <c r="G37" s="16">
        <f t="shared" ref="G37:G42" si="6">F37/D37</f>
        <v>-0.37933400851167454</v>
      </c>
      <c r="H37" s="64" t="s">
        <v>84</v>
      </c>
    </row>
    <row r="38" spans="1:8" ht="18.75" x14ac:dyDescent="0.3">
      <c r="A38" s="38" t="s">
        <v>146</v>
      </c>
      <c r="B38" s="40" t="s">
        <v>22</v>
      </c>
      <c r="C38" s="23" t="s">
        <v>11</v>
      </c>
      <c r="D38" s="35">
        <v>715.54428000000007</v>
      </c>
      <c r="E38" s="36">
        <v>410</v>
      </c>
      <c r="F38" s="33">
        <f t="shared" si="2"/>
        <v>-305.54428000000007</v>
      </c>
      <c r="G38" s="16">
        <f t="shared" si="6"/>
        <v>-0.42700960449296027</v>
      </c>
      <c r="H38" s="65"/>
    </row>
    <row r="39" spans="1:8" ht="18.75" x14ac:dyDescent="0.3">
      <c r="A39" s="38" t="s">
        <v>147</v>
      </c>
      <c r="B39" s="40" t="s">
        <v>51</v>
      </c>
      <c r="C39" s="23" t="s">
        <v>11</v>
      </c>
      <c r="D39" s="35">
        <v>1372.1064000000001</v>
      </c>
      <c r="E39" s="36">
        <v>278</v>
      </c>
      <c r="F39" s="33">
        <f t="shared" si="2"/>
        <v>-1094.1064000000001</v>
      </c>
      <c r="G39" s="16">
        <f t="shared" si="6"/>
        <v>-0.79739180576666646</v>
      </c>
      <c r="H39" s="17"/>
    </row>
    <row r="40" spans="1:8" ht="18.75" x14ac:dyDescent="0.3">
      <c r="A40" s="38" t="s">
        <v>148</v>
      </c>
      <c r="B40" s="40" t="s">
        <v>149</v>
      </c>
      <c r="C40" s="23" t="s">
        <v>11</v>
      </c>
      <c r="D40" s="35">
        <v>215.29660000000001</v>
      </c>
      <c r="E40" s="36">
        <v>100</v>
      </c>
      <c r="F40" s="33">
        <f t="shared" si="2"/>
        <v>-115.29660000000001</v>
      </c>
      <c r="G40" s="16"/>
      <c r="H40" s="17"/>
    </row>
    <row r="41" spans="1:8" ht="18.75" x14ac:dyDescent="0.3">
      <c r="A41" s="38" t="s">
        <v>150</v>
      </c>
      <c r="B41" s="40" t="s">
        <v>151</v>
      </c>
      <c r="C41" s="23" t="s">
        <v>11</v>
      </c>
      <c r="D41" s="35">
        <v>121.09440000000001</v>
      </c>
      <c r="E41" s="36">
        <v>5</v>
      </c>
      <c r="F41" s="33">
        <f t="shared" si="2"/>
        <v>-116.09440000000001</v>
      </c>
      <c r="G41" s="16">
        <f t="shared" si="6"/>
        <v>-0.9587098990539612</v>
      </c>
      <c r="H41" s="17"/>
    </row>
    <row r="42" spans="1:8" ht="18.75" x14ac:dyDescent="0.3">
      <c r="A42" s="38" t="s">
        <v>152</v>
      </c>
      <c r="B42" s="40" t="s">
        <v>153</v>
      </c>
      <c r="C42" s="5" t="s">
        <v>11</v>
      </c>
      <c r="D42" s="35">
        <v>254.5</v>
      </c>
      <c r="E42" s="34">
        <v>220</v>
      </c>
      <c r="F42" s="33">
        <f t="shared" si="2"/>
        <v>-34.5</v>
      </c>
      <c r="G42" s="16">
        <f t="shared" si="6"/>
        <v>-0.13555992141453832</v>
      </c>
      <c r="H42" s="17"/>
    </row>
    <row r="43" spans="1:8" ht="18.75" x14ac:dyDescent="0.3">
      <c r="A43" s="38" t="s">
        <v>154</v>
      </c>
      <c r="B43" s="40" t="s">
        <v>155</v>
      </c>
      <c r="C43" s="5" t="s">
        <v>11</v>
      </c>
      <c r="D43" s="35">
        <v>0</v>
      </c>
      <c r="E43" s="34">
        <f>E45+E46+E47+E48+E49+E50+E51+E52+E53+E54</f>
        <v>791.57550000000003</v>
      </c>
      <c r="F43" s="33">
        <f t="shared" si="2"/>
        <v>791.57550000000003</v>
      </c>
      <c r="G43" s="16"/>
      <c r="H43" s="17"/>
    </row>
    <row r="44" spans="1:8" ht="18.75" x14ac:dyDescent="0.3">
      <c r="A44" s="38" t="s">
        <v>156</v>
      </c>
      <c r="B44" s="40" t="s">
        <v>32</v>
      </c>
      <c r="C44" s="5"/>
      <c r="D44" s="35">
        <v>1477.64</v>
      </c>
      <c r="E44" s="34">
        <v>1365</v>
      </c>
      <c r="F44" s="33"/>
      <c r="G44" s="16"/>
      <c r="H44" s="17"/>
    </row>
    <row r="45" spans="1:8" ht="18.75" x14ac:dyDescent="0.3">
      <c r="A45" s="38" t="s">
        <v>157</v>
      </c>
      <c r="B45" s="40" t="s">
        <v>44</v>
      </c>
      <c r="C45" s="5" t="s">
        <v>11</v>
      </c>
      <c r="D45" s="35">
        <v>0</v>
      </c>
      <c r="E45" s="34">
        <v>200</v>
      </c>
      <c r="F45" s="33">
        <f t="shared" si="2"/>
        <v>200</v>
      </c>
      <c r="G45" s="16"/>
      <c r="H45" s="17"/>
    </row>
    <row r="46" spans="1:8" ht="18.75" x14ac:dyDescent="0.3">
      <c r="A46" s="38" t="s">
        <v>158</v>
      </c>
      <c r="B46" s="40" t="s">
        <v>48</v>
      </c>
      <c r="C46" s="5" t="s">
        <v>11</v>
      </c>
      <c r="D46" s="35">
        <v>80.581199999999995</v>
      </c>
      <c r="E46" s="34">
        <f>D46/12*5</f>
        <v>33.575499999999998</v>
      </c>
      <c r="F46" s="33">
        <f t="shared" si="2"/>
        <v>-47.005699999999997</v>
      </c>
      <c r="G46" s="16"/>
      <c r="H46" s="17"/>
    </row>
    <row r="47" spans="1:8" ht="63.75" x14ac:dyDescent="0.3">
      <c r="A47" s="41" t="s">
        <v>159</v>
      </c>
      <c r="B47" s="42" t="s">
        <v>160</v>
      </c>
      <c r="C47" s="14" t="s">
        <v>11</v>
      </c>
      <c r="D47" s="32">
        <f>SUM(D48:D54)</f>
        <v>724.9895600000001</v>
      </c>
      <c r="E47" s="32">
        <f>SUM(E48:E54)</f>
        <v>279</v>
      </c>
      <c r="F47" s="33">
        <f t="shared" si="2"/>
        <v>-445.9895600000001</v>
      </c>
      <c r="G47" s="16">
        <f t="shared" ref="G47:G61" si="7">F47/D47</f>
        <v>-0.61516687219606314</v>
      </c>
      <c r="H47" s="10" t="s">
        <v>83</v>
      </c>
    </row>
    <row r="48" spans="1:8" ht="18.75" x14ac:dyDescent="0.3">
      <c r="A48" s="38" t="s">
        <v>161</v>
      </c>
      <c r="B48" s="40" t="s">
        <v>162</v>
      </c>
      <c r="C48" s="5" t="s">
        <v>11</v>
      </c>
      <c r="D48" s="35">
        <v>23.32</v>
      </c>
      <c r="E48" s="34">
        <v>17</v>
      </c>
      <c r="F48" s="33">
        <f t="shared" si="2"/>
        <v>-6.32</v>
      </c>
      <c r="G48" s="16">
        <f>F48/D48</f>
        <v>-0.27101200686106347</v>
      </c>
      <c r="H48" s="17"/>
    </row>
    <row r="49" spans="1:8" ht="18.75" x14ac:dyDescent="0.3">
      <c r="A49" s="38" t="s">
        <v>163</v>
      </c>
      <c r="B49" s="40" t="s">
        <v>164</v>
      </c>
      <c r="C49" s="5" t="s">
        <v>11</v>
      </c>
      <c r="D49" s="35">
        <v>17.500600000000002</v>
      </c>
      <c r="E49" s="34">
        <v>60</v>
      </c>
      <c r="F49" s="33">
        <f t="shared" si="2"/>
        <v>42.499399999999994</v>
      </c>
      <c r="G49" s="16">
        <f t="shared" si="7"/>
        <v>2.4284538815812025</v>
      </c>
      <c r="H49" s="17"/>
    </row>
    <row r="50" spans="1:8" ht="18.75" x14ac:dyDescent="0.3">
      <c r="A50" s="38" t="s">
        <v>165</v>
      </c>
      <c r="B50" s="40" t="s">
        <v>45</v>
      </c>
      <c r="C50" s="5" t="s">
        <v>11</v>
      </c>
      <c r="D50" s="35">
        <v>23.341200000000001</v>
      </c>
      <c r="E50" s="34">
        <v>2</v>
      </c>
      <c r="F50" s="33">
        <f t="shared" si="2"/>
        <v>-21.341200000000001</v>
      </c>
      <c r="G50" s="16">
        <f t="shared" si="7"/>
        <v>-0.91431460250544105</v>
      </c>
      <c r="H50" s="17"/>
    </row>
    <row r="51" spans="1:8" ht="18.75" x14ac:dyDescent="0.3">
      <c r="A51" s="38" t="s">
        <v>166</v>
      </c>
      <c r="B51" s="40" t="s">
        <v>167</v>
      </c>
      <c r="C51" s="5" t="s">
        <v>11</v>
      </c>
      <c r="D51" s="35">
        <v>225.02956</v>
      </c>
      <c r="E51" s="34">
        <v>200</v>
      </c>
      <c r="F51" s="33">
        <f t="shared" si="2"/>
        <v>-25.029560000000004</v>
      </c>
      <c r="G51" s="16">
        <f t="shared" si="7"/>
        <v>-0.11122787601771075</v>
      </c>
      <c r="H51" s="17"/>
    </row>
    <row r="52" spans="1:8" ht="18.75" x14ac:dyDescent="0.3">
      <c r="A52" s="38" t="s">
        <v>168</v>
      </c>
      <c r="B52" s="40" t="s">
        <v>169</v>
      </c>
      <c r="C52" s="5" t="s">
        <v>11</v>
      </c>
      <c r="D52" s="35">
        <v>36.803200000000004</v>
      </c>
      <c r="E52" s="34">
        <v>0</v>
      </c>
      <c r="F52" s="33">
        <f t="shared" si="2"/>
        <v>-36.803200000000004</v>
      </c>
      <c r="G52" s="16">
        <f t="shared" si="7"/>
        <v>-1</v>
      </c>
      <c r="H52" s="17"/>
    </row>
    <row r="53" spans="1:8" ht="18.75" x14ac:dyDescent="0.3">
      <c r="A53" s="38" t="s">
        <v>170</v>
      </c>
      <c r="B53" s="40" t="s">
        <v>171</v>
      </c>
      <c r="C53" s="5" t="s">
        <v>11</v>
      </c>
      <c r="D53" s="35">
        <v>177.285</v>
      </c>
      <c r="E53" s="34">
        <v>0</v>
      </c>
      <c r="F53" s="33">
        <f t="shared" si="2"/>
        <v>-177.285</v>
      </c>
      <c r="G53" s="16"/>
      <c r="H53" s="17"/>
    </row>
    <row r="54" spans="1:8" ht="18.75" x14ac:dyDescent="0.3">
      <c r="A54" s="38" t="s">
        <v>172</v>
      </c>
      <c r="B54" s="40" t="s">
        <v>173</v>
      </c>
      <c r="C54" s="5" t="s">
        <v>11</v>
      </c>
      <c r="D54" s="35">
        <v>221.71</v>
      </c>
      <c r="E54" s="34">
        <v>0</v>
      </c>
      <c r="F54" s="33">
        <f t="shared" si="2"/>
        <v>-221.71</v>
      </c>
      <c r="G54" s="16"/>
      <c r="H54" s="17"/>
    </row>
    <row r="55" spans="1:8" ht="18.75" x14ac:dyDescent="0.3">
      <c r="A55" s="25" t="s">
        <v>52</v>
      </c>
      <c r="B55" s="26" t="s">
        <v>53</v>
      </c>
      <c r="C55" s="23" t="s">
        <v>11</v>
      </c>
      <c r="D55" s="32">
        <f>D34+D14</f>
        <v>29456.553439999996</v>
      </c>
      <c r="E55" s="37">
        <f>E34+E14</f>
        <v>11754.500166666667</v>
      </c>
      <c r="F55" s="33">
        <f t="shared" si="2"/>
        <v>-17702.053273333331</v>
      </c>
      <c r="G55" s="30">
        <f t="shared" si="7"/>
        <v>-0.60095466733372638</v>
      </c>
      <c r="H55" s="17"/>
    </row>
    <row r="56" spans="1:8" ht="18.75" x14ac:dyDescent="0.3">
      <c r="A56" s="25" t="s">
        <v>54</v>
      </c>
      <c r="B56" s="26" t="s">
        <v>55</v>
      </c>
      <c r="C56" s="23" t="s">
        <v>11</v>
      </c>
      <c r="D56" s="32">
        <f>D57-D55</f>
        <v>2900.0004243200019</v>
      </c>
      <c r="E56" s="37">
        <f>E57-E55</f>
        <v>-9270.5001666666667</v>
      </c>
      <c r="F56" s="33">
        <f>E56-D56</f>
        <v>-12170.500590986669</v>
      </c>
      <c r="G56" s="16">
        <f t="shared" si="7"/>
        <v>-4.196723727666499</v>
      </c>
      <c r="H56" s="17"/>
    </row>
    <row r="57" spans="1:8" ht="26.25" x14ac:dyDescent="0.25">
      <c r="A57" s="25" t="s">
        <v>56</v>
      </c>
      <c r="B57" s="26" t="s">
        <v>57</v>
      </c>
      <c r="C57" s="23" t="s">
        <v>11</v>
      </c>
      <c r="D57" s="32">
        <v>32356.553864319998</v>
      </c>
      <c r="E57" s="37">
        <v>2484</v>
      </c>
      <c r="F57" s="33">
        <f t="shared" si="2"/>
        <v>-29872.553864319998</v>
      </c>
      <c r="G57" s="30">
        <f t="shared" si="7"/>
        <v>-0.92323039065235124</v>
      </c>
      <c r="H57" s="11" t="s">
        <v>183</v>
      </c>
    </row>
    <row r="58" spans="1:8" ht="26.25" x14ac:dyDescent="0.25">
      <c r="A58" s="25" t="s">
        <v>58</v>
      </c>
      <c r="B58" s="26" t="s">
        <v>59</v>
      </c>
      <c r="C58" s="23" t="s">
        <v>60</v>
      </c>
      <c r="D58" s="32">
        <v>69532.839000000007</v>
      </c>
      <c r="E58" s="37">
        <v>4777.2700000000004</v>
      </c>
      <c r="F58" s="33">
        <f t="shared" si="2"/>
        <v>-64755.569000000003</v>
      </c>
      <c r="G58" s="30">
        <f t="shared" si="7"/>
        <v>-0.93129476562865487</v>
      </c>
      <c r="H58" s="11" t="s">
        <v>182</v>
      </c>
    </row>
    <row r="59" spans="1:8" ht="18.75" x14ac:dyDescent="0.3">
      <c r="A59" s="55" t="s">
        <v>61</v>
      </c>
      <c r="B59" s="57" t="s">
        <v>62</v>
      </c>
      <c r="C59" s="5" t="s">
        <v>63</v>
      </c>
      <c r="D59" s="35"/>
      <c r="E59" s="33"/>
      <c r="F59" s="33"/>
      <c r="G59" s="16"/>
      <c r="H59" s="17"/>
    </row>
    <row r="60" spans="1:8" ht="18.75" x14ac:dyDescent="0.3">
      <c r="A60" s="56"/>
      <c r="B60" s="58"/>
      <c r="C60" s="5"/>
      <c r="D60" s="35"/>
      <c r="E60" s="33"/>
      <c r="F60" s="33"/>
      <c r="G60" s="16"/>
      <c r="H60" s="17"/>
    </row>
    <row r="61" spans="1:8" ht="18.75" x14ac:dyDescent="0.3">
      <c r="A61" s="3" t="s">
        <v>64</v>
      </c>
      <c r="B61" s="4" t="s">
        <v>65</v>
      </c>
      <c r="C61" s="5" t="s">
        <v>66</v>
      </c>
      <c r="D61" s="32">
        <f>D57/D58</f>
        <v>0.46534205031265868</v>
      </c>
      <c r="E61" s="33">
        <v>0.46534205031265868</v>
      </c>
      <c r="F61" s="33">
        <f t="shared" ref="F61" si="8">E61-D61</f>
        <v>0</v>
      </c>
      <c r="G61" s="15">
        <f t="shared" si="7"/>
        <v>0</v>
      </c>
      <c r="H61" s="7"/>
    </row>
    <row r="62" spans="1:8" ht="18.75" x14ac:dyDescent="0.3">
      <c r="A62" s="1"/>
      <c r="B62" s="1"/>
      <c r="C62" s="1"/>
      <c r="D62" s="1"/>
      <c r="E62" s="1"/>
      <c r="F62" s="1"/>
      <c r="G62" s="1"/>
      <c r="H62" s="1"/>
    </row>
    <row r="63" spans="1:8" ht="18.75" x14ac:dyDescent="0.3">
      <c r="A63" s="6" t="s">
        <v>174</v>
      </c>
      <c r="B63" s="6"/>
      <c r="C63" s="1"/>
      <c r="D63" s="1"/>
      <c r="E63" s="1"/>
      <c r="F63" s="1"/>
      <c r="G63" s="1"/>
      <c r="H63" s="1"/>
    </row>
    <row r="64" spans="1:8" ht="18.75" x14ac:dyDescent="0.3">
      <c r="A64" s="67" t="s">
        <v>175</v>
      </c>
      <c r="B64" s="67"/>
      <c r="C64" s="67"/>
      <c r="D64" s="67"/>
      <c r="E64" s="67"/>
      <c r="F64" s="67"/>
      <c r="G64" s="67"/>
      <c r="H64" s="67"/>
    </row>
    <row r="65" spans="1:8" ht="18.75" x14ac:dyDescent="0.3">
      <c r="A65" s="67" t="s">
        <v>178</v>
      </c>
      <c r="B65" s="67"/>
      <c r="C65" s="67"/>
      <c r="D65" s="67"/>
      <c r="E65" s="67"/>
      <c r="F65" s="67"/>
      <c r="G65" s="67"/>
      <c r="H65" s="67"/>
    </row>
    <row r="66" spans="1:8" ht="18.75" x14ac:dyDescent="0.3">
      <c r="A66" s="67" t="s">
        <v>176</v>
      </c>
      <c r="B66" s="67"/>
      <c r="C66" s="67"/>
      <c r="D66" s="67"/>
      <c r="E66" s="67"/>
      <c r="F66" s="67"/>
      <c r="G66" s="67"/>
      <c r="H66" s="67"/>
    </row>
    <row r="67" spans="1:8" ht="18.75" x14ac:dyDescent="0.3">
      <c r="A67" s="66" t="s">
        <v>177</v>
      </c>
      <c r="B67" s="66"/>
      <c r="C67" s="66"/>
      <c r="D67" s="66"/>
      <c r="E67" s="66"/>
      <c r="F67" s="66"/>
      <c r="G67" s="66"/>
      <c r="H67" s="9"/>
    </row>
    <row r="68" spans="1:8" ht="18.75" x14ac:dyDescent="0.3">
      <c r="A68" s="9"/>
      <c r="B68" s="9"/>
      <c r="C68" s="9"/>
      <c r="D68" s="9"/>
      <c r="E68" s="9"/>
      <c r="F68" s="9"/>
      <c r="G68" s="9"/>
      <c r="H68" s="9"/>
    </row>
    <row r="69" spans="1:8" ht="18.75" x14ac:dyDescent="0.3">
      <c r="A69" s="67"/>
      <c r="B69" s="67"/>
      <c r="C69" s="67"/>
      <c r="D69" s="9"/>
      <c r="E69" s="9"/>
      <c r="F69" s="9"/>
      <c r="G69" s="9"/>
      <c r="H69" s="9"/>
    </row>
    <row r="70" spans="1:8" ht="18.75" x14ac:dyDescent="0.3">
      <c r="A70" s="1"/>
      <c r="B70" s="1"/>
      <c r="C70" s="1"/>
      <c r="D70" s="1"/>
      <c r="E70" s="1"/>
      <c r="F70" s="1"/>
      <c r="G70" s="1"/>
      <c r="H70" s="1"/>
    </row>
    <row r="71" spans="1:8" ht="18.75" x14ac:dyDescent="0.3">
      <c r="A71" s="1"/>
      <c r="B71" s="2" t="s">
        <v>179</v>
      </c>
      <c r="C71" s="2" t="s">
        <v>180</v>
      </c>
      <c r="D71" s="2"/>
      <c r="E71" s="2"/>
      <c r="F71" s="1"/>
      <c r="G71" s="1"/>
      <c r="H71" s="1"/>
    </row>
    <row r="72" spans="1:8" ht="18.75" x14ac:dyDescent="0.3">
      <c r="A72" s="1"/>
      <c r="B72" s="2"/>
      <c r="C72" s="2"/>
      <c r="D72" s="2"/>
      <c r="E72" s="2"/>
      <c r="F72" s="1"/>
      <c r="G72" s="1"/>
      <c r="H72" s="1"/>
    </row>
    <row r="73" spans="1:8" ht="18.75" x14ac:dyDescent="0.3">
      <c r="A73" s="1"/>
      <c r="B73" s="2" t="s">
        <v>198</v>
      </c>
      <c r="C73" s="2" t="s">
        <v>181</v>
      </c>
      <c r="D73" s="2"/>
      <c r="E73" s="2"/>
      <c r="F73" s="1"/>
      <c r="G73" s="1"/>
      <c r="H73" s="1"/>
    </row>
    <row r="75" spans="1:8" x14ac:dyDescent="0.25">
      <c r="B75" s="31"/>
    </row>
  </sheetData>
  <mergeCells count="23">
    <mergeCell ref="A67:G67"/>
    <mergeCell ref="A69:C69"/>
    <mergeCell ref="A65:H65"/>
    <mergeCell ref="A66:H66"/>
    <mergeCell ref="A64:H64"/>
    <mergeCell ref="H11:H13"/>
    <mergeCell ref="A4:H4"/>
    <mergeCell ref="A5:H5"/>
    <mergeCell ref="A59:A60"/>
    <mergeCell ref="B59:B60"/>
    <mergeCell ref="F11:G12"/>
    <mergeCell ref="E11:E13"/>
    <mergeCell ref="D11:D13"/>
    <mergeCell ref="C11:C13"/>
    <mergeCell ref="B11:B13"/>
    <mergeCell ref="A11:A13"/>
    <mergeCell ref="H23:H24"/>
    <mergeCell ref="H37:H38"/>
    <mergeCell ref="F1:H1"/>
    <mergeCell ref="A6:H6"/>
    <mergeCell ref="A7:B7"/>
    <mergeCell ref="A8:B8"/>
    <mergeCell ref="F2:H2"/>
  </mergeCells>
  <pageMargins left="0.70866141732283472" right="0.11811023622047245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view="pageBreakPreview" zoomScale="60" zoomScaleNormal="85" workbookViewId="0">
      <selection activeCell="J5" sqref="J5"/>
    </sheetView>
  </sheetViews>
  <sheetFormatPr defaultRowHeight="18.75" x14ac:dyDescent="0.3"/>
  <cols>
    <col min="1" max="1" width="9.140625" style="1"/>
    <col min="2" max="2" width="48" style="1" customWidth="1"/>
    <col min="3" max="3" width="16" style="1" customWidth="1"/>
    <col min="4" max="4" width="22.140625" style="1" customWidth="1"/>
    <col min="5" max="5" width="22.28515625" style="1" customWidth="1"/>
    <col min="6" max="6" width="17.42578125" style="1" customWidth="1"/>
    <col min="7" max="7" width="17.85546875" style="1" customWidth="1"/>
    <col min="8" max="8" width="28.85546875" style="1" customWidth="1"/>
    <col min="9" max="16384" width="9.140625" style="1"/>
  </cols>
  <sheetData>
    <row r="1" spans="1:8" x14ac:dyDescent="0.3">
      <c r="E1" s="68" t="s">
        <v>78</v>
      </c>
      <c r="F1" s="68"/>
      <c r="G1" s="68"/>
      <c r="H1" s="68"/>
    </row>
    <row r="2" spans="1:8" ht="79.5" customHeight="1" x14ac:dyDescent="0.3">
      <c r="E2" s="69" t="s">
        <v>79</v>
      </c>
      <c r="F2" s="69"/>
      <c r="G2" s="69"/>
      <c r="H2" s="69"/>
    </row>
    <row r="3" spans="1:8" ht="21" customHeight="1" x14ac:dyDescent="0.3">
      <c r="E3" s="43"/>
      <c r="F3" s="43"/>
      <c r="G3" s="43"/>
      <c r="H3" s="43"/>
    </row>
    <row r="4" spans="1:8" x14ac:dyDescent="0.3">
      <c r="A4" s="54" t="s">
        <v>80</v>
      </c>
      <c r="B4" s="54"/>
      <c r="C4" s="54"/>
      <c r="D4" s="54"/>
      <c r="E4" s="54"/>
      <c r="F4" s="54"/>
      <c r="G4" s="54"/>
      <c r="H4" s="54"/>
    </row>
    <row r="5" spans="1:8" ht="34.5" customHeight="1" x14ac:dyDescent="0.3">
      <c r="A5" s="48" t="s">
        <v>138</v>
      </c>
      <c r="B5" s="48"/>
      <c r="C5" s="48"/>
      <c r="D5" s="48"/>
      <c r="E5" s="48"/>
      <c r="F5" s="48"/>
      <c r="G5" s="48"/>
      <c r="H5" s="48"/>
    </row>
    <row r="6" spans="1:8" x14ac:dyDescent="0.3">
      <c r="A6" s="48" t="s">
        <v>82</v>
      </c>
      <c r="B6" s="48"/>
      <c r="C6" s="48"/>
      <c r="D6" s="48"/>
      <c r="E6" s="48"/>
      <c r="F6" s="48"/>
      <c r="G6" s="48"/>
      <c r="H6" s="48"/>
    </row>
    <row r="7" spans="1:8" ht="22.5" customHeight="1" x14ac:dyDescent="0.3">
      <c r="A7" s="49" t="s">
        <v>77</v>
      </c>
      <c r="B7" s="49"/>
      <c r="C7" s="8"/>
      <c r="D7" s="8"/>
      <c r="E7" s="8"/>
      <c r="F7" s="8"/>
      <c r="G7" s="8"/>
      <c r="H7" s="8"/>
    </row>
    <row r="8" spans="1:8" ht="22.5" customHeight="1" x14ac:dyDescent="0.3">
      <c r="A8" s="49" t="s">
        <v>81</v>
      </c>
      <c r="B8" s="49"/>
      <c r="C8" s="8"/>
      <c r="D8" s="8"/>
      <c r="E8" s="8"/>
      <c r="F8" s="8"/>
      <c r="G8" s="8"/>
      <c r="H8" s="8"/>
    </row>
    <row r="11" spans="1:8" ht="15.75" customHeight="1" x14ac:dyDescent="0.3">
      <c r="A11" s="55" t="s">
        <v>0</v>
      </c>
      <c r="B11" s="55" t="s">
        <v>1</v>
      </c>
      <c r="C11" s="55" t="s">
        <v>2</v>
      </c>
      <c r="D11" s="55" t="s">
        <v>67</v>
      </c>
      <c r="E11" s="55" t="s">
        <v>68</v>
      </c>
      <c r="F11" s="59" t="s">
        <v>70</v>
      </c>
      <c r="G11" s="60"/>
      <c r="H11" s="51" t="s">
        <v>69</v>
      </c>
    </row>
    <row r="12" spans="1:8" ht="54" customHeight="1" x14ac:dyDescent="0.3">
      <c r="A12" s="63"/>
      <c r="B12" s="63"/>
      <c r="C12" s="63"/>
      <c r="D12" s="63"/>
      <c r="E12" s="63"/>
      <c r="F12" s="61"/>
      <c r="G12" s="62"/>
      <c r="H12" s="52"/>
    </row>
    <row r="13" spans="1:8" ht="54" customHeight="1" x14ac:dyDescent="0.3">
      <c r="A13" s="56"/>
      <c r="B13" s="56"/>
      <c r="C13" s="56"/>
      <c r="D13" s="56"/>
      <c r="E13" s="56"/>
      <c r="F13" s="14" t="s">
        <v>72</v>
      </c>
      <c r="G13" s="3" t="s">
        <v>71</v>
      </c>
      <c r="H13" s="53"/>
    </row>
    <row r="14" spans="1:8" ht="37.5" x14ac:dyDescent="0.3">
      <c r="A14" s="3" t="s">
        <v>3</v>
      </c>
      <c r="B14" s="4" t="s">
        <v>4</v>
      </c>
      <c r="C14" s="14" t="s">
        <v>5</v>
      </c>
      <c r="D14" s="32">
        <f>D15+D21+D25+D26+D29</f>
        <v>17267.080999999998</v>
      </c>
      <c r="E14" s="33">
        <f>E15+E21+E25+E26+E29</f>
        <v>3586.3491666666664</v>
      </c>
      <c r="F14" s="33">
        <f>E14-D14</f>
        <v>-13680.731833333331</v>
      </c>
      <c r="G14" s="16">
        <f>E14/D14</f>
        <v>0.20769863572578751</v>
      </c>
      <c r="H14" s="17"/>
    </row>
    <row r="15" spans="1:8" ht="19.5" x14ac:dyDescent="0.3">
      <c r="A15" s="18">
        <v>1</v>
      </c>
      <c r="B15" s="19" t="s">
        <v>6</v>
      </c>
      <c r="C15" s="20" t="s">
        <v>7</v>
      </c>
      <c r="D15" s="32">
        <f>D17+D18+D19+D20</f>
        <v>2187.415</v>
      </c>
      <c r="E15" s="32">
        <f t="shared" ref="E15:F15" si="0">E17+E18+E19+E20</f>
        <v>725</v>
      </c>
      <c r="F15" s="32">
        <f t="shared" si="0"/>
        <v>-1462.415</v>
      </c>
      <c r="G15" s="16">
        <f t="shared" ref="G15:G33" si="1">E15/D15</f>
        <v>0.33144145029635436</v>
      </c>
      <c r="H15" s="17"/>
    </row>
    <row r="16" spans="1:8" x14ac:dyDescent="0.3">
      <c r="A16" s="21"/>
      <c r="B16" s="22" t="s">
        <v>8</v>
      </c>
      <c r="C16" s="5"/>
      <c r="D16" s="32"/>
      <c r="E16" s="34"/>
      <c r="F16" s="33"/>
      <c r="G16" s="16"/>
      <c r="H16" s="17"/>
    </row>
    <row r="17" spans="1:8" x14ac:dyDescent="0.3">
      <c r="A17" s="21" t="s">
        <v>9</v>
      </c>
      <c r="B17" s="22" t="s">
        <v>10</v>
      </c>
      <c r="C17" s="5" t="s">
        <v>11</v>
      </c>
      <c r="D17" s="32"/>
      <c r="E17" s="34"/>
      <c r="F17" s="33"/>
      <c r="G17" s="16"/>
      <c r="H17" s="17"/>
    </row>
    <row r="18" spans="1:8" x14ac:dyDescent="0.3">
      <c r="A18" s="21" t="s">
        <v>12</v>
      </c>
      <c r="B18" s="22" t="s">
        <v>13</v>
      </c>
      <c r="C18" s="5" t="s">
        <v>11</v>
      </c>
      <c r="D18" s="35">
        <v>878.31899999999996</v>
      </c>
      <c r="E18" s="34">
        <v>400</v>
      </c>
      <c r="F18" s="33">
        <f t="shared" ref="F18:F58" si="2">E18-D18</f>
        <v>-478.31899999999996</v>
      </c>
      <c r="G18" s="16">
        <f t="shared" si="1"/>
        <v>0.45541540146575449</v>
      </c>
      <c r="H18" s="17"/>
    </row>
    <row r="19" spans="1:8" x14ac:dyDescent="0.3">
      <c r="A19" s="21" t="s">
        <v>14</v>
      </c>
      <c r="B19" s="22" t="s">
        <v>139</v>
      </c>
      <c r="C19" s="5" t="s">
        <v>11</v>
      </c>
      <c r="D19" s="32"/>
      <c r="E19" s="34"/>
      <c r="F19" s="33"/>
      <c r="G19" s="16"/>
      <c r="H19" s="17"/>
    </row>
    <row r="20" spans="1:8" x14ac:dyDescent="0.3">
      <c r="A20" s="21" t="s">
        <v>15</v>
      </c>
      <c r="B20" s="22" t="s">
        <v>140</v>
      </c>
      <c r="C20" s="5" t="s">
        <v>11</v>
      </c>
      <c r="D20" s="35">
        <v>1309.096</v>
      </c>
      <c r="E20" s="34">
        <v>325</v>
      </c>
      <c r="F20" s="33">
        <f t="shared" si="2"/>
        <v>-984.096</v>
      </c>
      <c r="G20" s="16">
        <f t="shared" si="1"/>
        <v>0.24826292342196446</v>
      </c>
      <c r="H20" s="17"/>
    </row>
    <row r="21" spans="1:8" ht="19.5" x14ac:dyDescent="0.3">
      <c r="A21" s="18" t="s">
        <v>16</v>
      </c>
      <c r="B21" s="19" t="s">
        <v>17</v>
      </c>
      <c r="C21" s="14" t="s">
        <v>5</v>
      </c>
      <c r="D21" s="32">
        <f>D23+D24</f>
        <v>6867.2379999999994</v>
      </c>
      <c r="E21" s="33">
        <f>E23+E24</f>
        <v>2861.3491666666664</v>
      </c>
      <c r="F21" s="33">
        <f t="shared" si="2"/>
        <v>-4005.888833333333</v>
      </c>
      <c r="G21" s="16">
        <f t="shared" si="1"/>
        <v>0.41666666666666669</v>
      </c>
      <c r="H21" s="17"/>
    </row>
    <row r="22" spans="1:8" x14ac:dyDescent="0.3">
      <c r="A22" s="21"/>
      <c r="B22" s="22" t="s">
        <v>18</v>
      </c>
      <c r="C22" s="5"/>
      <c r="D22" s="32"/>
      <c r="E22" s="34"/>
      <c r="F22" s="33"/>
      <c r="G22" s="16"/>
      <c r="H22" s="17"/>
    </row>
    <row r="23" spans="1:8" x14ac:dyDescent="0.3">
      <c r="A23" s="21" t="s">
        <v>19</v>
      </c>
      <c r="B23" s="22" t="s">
        <v>20</v>
      </c>
      <c r="C23" s="5" t="s">
        <v>11</v>
      </c>
      <c r="D23" s="35">
        <v>6248.6239999999998</v>
      </c>
      <c r="E23" s="34">
        <f>D23/12*5</f>
        <v>2603.5933333333332</v>
      </c>
      <c r="F23" s="33">
        <f t="shared" si="2"/>
        <v>-3645.0306666666665</v>
      </c>
      <c r="G23" s="16">
        <f t="shared" si="1"/>
        <v>0.41666666666666669</v>
      </c>
      <c r="H23" s="70" t="s">
        <v>84</v>
      </c>
    </row>
    <row r="24" spans="1:8" x14ac:dyDescent="0.3">
      <c r="A24" s="21" t="s">
        <v>21</v>
      </c>
      <c r="B24" s="22" t="s">
        <v>22</v>
      </c>
      <c r="C24" s="5" t="s">
        <v>11</v>
      </c>
      <c r="D24" s="35">
        <v>618.61400000000003</v>
      </c>
      <c r="E24" s="34">
        <f>D24/12*5</f>
        <v>257.75583333333333</v>
      </c>
      <c r="F24" s="33">
        <f t="shared" si="2"/>
        <v>-360.8581666666667</v>
      </c>
      <c r="G24" s="16">
        <f t="shared" si="1"/>
        <v>0.41666666666666663</v>
      </c>
      <c r="H24" s="71"/>
    </row>
    <row r="25" spans="1:8" ht="19.5" x14ac:dyDescent="0.3">
      <c r="A25" s="18" t="s">
        <v>23</v>
      </c>
      <c r="B25" s="19" t="s">
        <v>24</v>
      </c>
      <c r="C25" s="14" t="s">
        <v>5</v>
      </c>
      <c r="D25" s="32">
        <v>7180.2</v>
      </c>
      <c r="E25" s="33">
        <v>0</v>
      </c>
      <c r="F25" s="33">
        <f t="shared" si="2"/>
        <v>-7180.2</v>
      </c>
      <c r="G25" s="16">
        <f t="shared" si="1"/>
        <v>0</v>
      </c>
      <c r="H25" s="17"/>
    </row>
    <row r="26" spans="1:8" ht="19.5" x14ac:dyDescent="0.3">
      <c r="A26" s="18" t="s">
        <v>25</v>
      </c>
      <c r="B26" s="19" t="s">
        <v>26</v>
      </c>
      <c r="C26" s="14" t="s">
        <v>5</v>
      </c>
      <c r="D26" s="32">
        <f>D28</f>
        <v>0</v>
      </c>
      <c r="E26" s="33">
        <f>E28</f>
        <v>0</v>
      </c>
      <c r="F26" s="33">
        <f t="shared" si="2"/>
        <v>0</v>
      </c>
      <c r="G26" s="16"/>
      <c r="H26" s="17"/>
    </row>
    <row r="27" spans="1:8" x14ac:dyDescent="0.3">
      <c r="A27" s="21"/>
      <c r="B27" s="22" t="s">
        <v>18</v>
      </c>
      <c r="C27" s="5"/>
      <c r="D27" s="32"/>
      <c r="E27" s="34"/>
      <c r="F27" s="33">
        <f t="shared" si="2"/>
        <v>0</v>
      </c>
      <c r="G27" s="16"/>
      <c r="H27" s="17"/>
    </row>
    <row r="28" spans="1:8" ht="56.25" x14ac:dyDescent="0.3">
      <c r="A28" s="21" t="s">
        <v>27</v>
      </c>
      <c r="B28" s="22" t="s">
        <v>141</v>
      </c>
      <c r="C28" s="5" t="s">
        <v>11</v>
      </c>
      <c r="D28" s="35">
        <v>0</v>
      </c>
      <c r="E28" s="34">
        <v>0</v>
      </c>
      <c r="F28" s="33">
        <f t="shared" si="2"/>
        <v>0</v>
      </c>
      <c r="G28" s="16"/>
      <c r="H28" s="17"/>
    </row>
    <row r="29" spans="1:8" ht="19.5" x14ac:dyDescent="0.3">
      <c r="A29" s="18">
        <v>5</v>
      </c>
      <c r="B29" s="19" t="s">
        <v>28</v>
      </c>
      <c r="C29" s="14" t="s">
        <v>5</v>
      </c>
      <c r="D29" s="32">
        <f>D31+D32+D33</f>
        <v>1032.2280000000001</v>
      </c>
      <c r="E29" s="32">
        <f t="shared" ref="E29:F29" si="3">E31+E32+E33</f>
        <v>0</v>
      </c>
      <c r="F29" s="32">
        <f t="shared" si="3"/>
        <v>-1032.2280000000001</v>
      </c>
      <c r="G29" s="32"/>
      <c r="H29" s="17"/>
    </row>
    <row r="30" spans="1:8" x14ac:dyDescent="0.3">
      <c r="A30" s="21"/>
      <c r="B30" s="22" t="s">
        <v>18</v>
      </c>
      <c r="C30" s="5"/>
      <c r="D30" s="32"/>
      <c r="E30" s="34"/>
      <c r="F30" s="33"/>
      <c r="G30" s="16"/>
      <c r="H30" s="17"/>
    </row>
    <row r="31" spans="1:8" x14ac:dyDescent="0.3">
      <c r="A31" s="21" t="s">
        <v>29</v>
      </c>
      <c r="B31" s="22" t="s">
        <v>142</v>
      </c>
      <c r="C31" s="5" t="s">
        <v>11</v>
      </c>
      <c r="D31" s="35">
        <v>0</v>
      </c>
      <c r="E31" s="34">
        <v>0</v>
      </c>
      <c r="F31" s="33">
        <f t="shared" si="2"/>
        <v>0</v>
      </c>
      <c r="G31" s="16"/>
      <c r="H31" s="17"/>
    </row>
    <row r="32" spans="1:8" x14ac:dyDescent="0.3">
      <c r="A32" s="23" t="s">
        <v>30</v>
      </c>
      <c r="B32" s="24" t="s">
        <v>48</v>
      </c>
      <c r="C32" s="23" t="s">
        <v>11</v>
      </c>
      <c r="D32" s="35">
        <v>0</v>
      </c>
      <c r="E32" s="36">
        <v>0</v>
      </c>
      <c r="F32" s="33">
        <f t="shared" si="2"/>
        <v>0</v>
      </c>
      <c r="G32" s="16"/>
      <c r="H32" s="17"/>
    </row>
    <row r="33" spans="1:8" x14ac:dyDescent="0.3">
      <c r="A33" s="23" t="s">
        <v>31</v>
      </c>
      <c r="B33" s="24" t="s">
        <v>143</v>
      </c>
      <c r="C33" s="23" t="s">
        <v>11</v>
      </c>
      <c r="D33" s="35">
        <v>1032.2280000000001</v>
      </c>
      <c r="E33" s="36">
        <v>0</v>
      </c>
      <c r="F33" s="33">
        <f t="shared" si="2"/>
        <v>-1032.2280000000001</v>
      </c>
      <c r="G33" s="16">
        <f t="shared" si="1"/>
        <v>0</v>
      </c>
      <c r="H33" s="17"/>
    </row>
    <row r="34" spans="1:8" x14ac:dyDescent="0.3">
      <c r="A34" s="25" t="s">
        <v>33</v>
      </c>
      <c r="B34" s="26" t="s">
        <v>34</v>
      </c>
      <c r="C34" s="25" t="s">
        <v>5</v>
      </c>
      <c r="D34" s="32">
        <f>D35</f>
        <v>12189.47244</v>
      </c>
      <c r="E34" s="32">
        <f t="shared" ref="E34:G34" si="4">E35</f>
        <v>8168.1509999999998</v>
      </c>
      <c r="F34" s="32">
        <f t="shared" si="4"/>
        <v>-3908.6814399999998</v>
      </c>
      <c r="G34" s="32">
        <f t="shared" si="4"/>
        <v>-3.3131721114358639</v>
      </c>
      <c r="H34" s="17"/>
    </row>
    <row r="35" spans="1:8" ht="39" x14ac:dyDescent="0.3">
      <c r="A35" s="28" t="s">
        <v>35</v>
      </c>
      <c r="B35" s="29" t="s">
        <v>36</v>
      </c>
      <c r="C35" s="25" t="s">
        <v>5</v>
      </c>
      <c r="D35" s="32">
        <f>SUM(D37:D47)</f>
        <v>12189.47244</v>
      </c>
      <c r="E35" s="32">
        <f t="shared" ref="E35:G35" si="5">SUM(E37:E47)</f>
        <v>8168.1509999999998</v>
      </c>
      <c r="F35" s="32">
        <f t="shared" si="5"/>
        <v>-3908.6814399999998</v>
      </c>
      <c r="G35" s="32">
        <f t="shared" si="5"/>
        <v>-3.3131721114358639</v>
      </c>
      <c r="H35" s="17"/>
    </row>
    <row r="36" spans="1:8" x14ac:dyDescent="0.3">
      <c r="A36" s="23"/>
      <c r="B36" s="24" t="s">
        <v>18</v>
      </c>
      <c r="C36" s="23"/>
      <c r="D36" s="32"/>
      <c r="E36" s="36"/>
      <c r="F36" s="33"/>
      <c r="G36" s="16"/>
      <c r="H36" s="17"/>
    </row>
    <row r="37" spans="1:8" ht="37.5" x14ac:dyDescent="0.3">
      <c r="A37" s="38" t="s">
        <v>144</v>
      </c>
      <c r="B37" s="39" t="s">
        <v>145</v>
      </c>
      <c r="C37" s="23" t="s">
        <v>11</v>
      </c>
      <c r="D37" s="35">
        <v>7227.72</v>
      </c>
      <c r="E37" s="36">
        <v>4486</v>
      </c>
      <c r="F37" s="33">
        <f t="shared" si="2"/>
        <v>-2741.7200000000003</v>
      </c>
      <c r="G37" s="16">
        <f t="shared" ref="G37:G42" si="6">F37/D37</f>
        <v>-0.37933400851167454</v>
      </c>
      <c r="H37" s="70" t="s">
        <v>84</v>
      </c>
    </row>
    <row r="38" spans="1:8" x14ac:dyDescent="0.3">
      <c r="A38" s="38" t="s">
        <v>146</v>
      </c>
      <c r="B38" s="40" t="s">
        <v>22</v>
      </c>
      <c r="C38" s="23" t="s">
        <v>11</v>
      </c>
      <c r="D38" s="35">
        <v>715.54428000000007</v>
      </c>
      <c r="E38" s="36">
        <v>410</v>
      </c>
      <c r="F38" s="33">
        <f t="shared" si="2"/>
        <v>-305.54428000000007</v>
      </c>
      <c r="G38" s="16">
        <f t="shared" si="6"/>
        <v>-0.42700960449296027</v>
      </c>
      <c r="H38" s="71"/>
    </row>
    <row r="39" spans="1:8" x14ac:dyDescent="0.3">
      <c r="A39" s="38" t="s">
        <v>147</v>
      </c>
      <c r="B39" s="40" t="s">
        <v>51</v>
      </c>
      <c r="C39" s="23" t="s">
        <v>11</v>
      </c>
      <c r="D39" s="35">
        <v>1372.1064000000001</v>
      </c>
      <c r="E39" s="36">
        <v>278</v>
      </c>
      <c r="F39" s="33">
        <f t="shared" si="2"/>
        <v>-1094.1064000000001</v>
      </c>
      <c r="G39" s="16">
        <f t="shared" si="6"/>
        <v>-0.79739180576666646</v>
      </c>
      <c r="H39" s="17"/>
    </row>
    <row r="40" spans="1:8" x14ac:dyDescent="0.3">
      <c r="A40" s="38" t="s">
        <v>148</v>
      </c>
      <c r="B40" s="40" t="s">
        <v>149</v>
      </c>
      <c r="C40" s="23" t="s">
        <v>11</v>
      </c>
      <c r="D40" s="35">
        <v>215.29660000000001</v>
      </c>
      <c r="E40" s="36">
        <v>100</v>
      </c>
      <c r="F40" s="33">
        <f t="shared" si="2"/>
        <v>-115.29660000000001</v>
      </c>
      <c r="G40" s="16"/>
      <c r="H40" s="17"/>
    </row>
    <row r="41" spans="1:8" x14ac:dyDescent="0.3">
      <c r="A41" s="38" t="s">
        <v>150</v>
      </c>
      <c r="B41" s="40" t="s">
        <v>151</v>
      </c>
      <c r="C41" s="23" t="s">
        <v>11</v>
      </c>
      <c r="D41" s="35">
        <v>121.09440000000001</v>
      </c>
      <c r="E41" s="36">
        <v>5</v>
      </c>
      <c r="F41" s="33">
        <f t="shared" si="2"/>
        <v>-116.09440000000001</v>
      </c>
      <c r="G41" s="16">
        <f t="shared" si="6"/>
        <v>-0.9587098990539612</v>
      </c>
      <c r="H41" s="17"/>
    </row>
    <row r="42" spans="1:8" x14ac:dyDescent="0.3">
      <c r="A42" s="38" t="s">
        <v>152</v>
      </c>
      <c r="B42" s="40" t="s">
        <v>153</v>
      </c>
      <c r="C42" s="5" t="s">
        <v>11</v>
      </c>
      <c r="D42" s="35">
        <v>254.5</v>
      </c>
      <c r="E42" s="34">
        <v>220</v>
      </c>
      <c r="F42" s="33">
        <f t="shared" si="2"/>
        <v>-34.5</v>
      </c>
      <c r="G42" s="16">
        <f t="shared" si="6"/>
        <v>-0.13555992141453832</v>
      </c>
      <c r="H42" s="17"/>
    </row>
    <row r="43" spans="1:8" x14ac:dyDescent="0.3">
      <c r="A43" s="38" t="s">
        <v>154</v>
      </c>
      <c r="B43" s="40" t="s">
        <v>155</v>
      </c>
      <c r="C43" s="5" t="s">
        <v>11</v>
      </c>
      <c r="D43" s="35">
        <v>0</v>
      </c>
      <c r="E43" s="34">
        <f>E45+E46+E47+E48+E49+E50+E51+E52+E53+E54</f>
        <v>791.57550000000003</v>
      </c>
      <c r="F43" s="33">
        <f t="shared" si="2"/>
        <v>791.57550000000003</v>
      </c>
      <c r="G43" s="16"/>
      <c r="H43" s="17"/>
    </row>
    <row r="44" spans="1:8" x14ac:dyDescent="0.3">
      <c r="A44" s="38" t="s">
        <v>156</v>
      </c>
      <c r="B44" s="40" t="s">
        <v>32</v>
      </c>
      <c r="C44" s="5"/>
      <c r="D44" s="35">
        <v>1477.64</v>
      </c>
      <c r="E44" s="34">
        <v>1365</v>
      </c>
      <c r="F44" s="33"/>
      <c r="G44" s="16"/>
      <c r="H44" s="17"/>
    </row>
    <row r="45" spans="1:8" x14ac:dyDescent="0.3">
      <c r="A45" s="38" t="s">
        <v>157</v>
      </c>
      <c r="B45" s="40" t="s">
        <v>44</v>
      </c>
      <c r="C45" s="5" t="s">
        <v>11</v>
      </c>
      <c r="D45" s="35">
        <v>0</v>
      </c>
      <c r="E45" s="34">
        <v>200</v>
      </c>
      <c r="F45" s="33">
        <f t="shared" si="2"/>
        <v>200</v>
      </c>
      <c r="G45" s="16"/>
      <c r="H45" s="17"/>
    </row>
    <row r="46" spans="1:8" x14ac:dyDescent="0.3">
      <c r="A46" s="38" t="s">
        <v>158</v>
      </c>
      <c r="B46" s="40" t="s">
        <v>48</v>
      </c>
      <c r="C46" s="5" t="s">
        <v>11</v>
      </c>
      <c r="D46" s="35">
        <v>80.581199999999995</v>
      </c>
      <c r="E46" s="34">
        <f>D46/12*5</f>
        <v>33.575499999999998</v>
      </c>
      <c r="F46" s="33">
        <f t="shared" si="2"/>
        <v>-47.005699999999997</v>
      </c>
      <c r="G46" s="16"/>
      <c r="H46" s="17"/>
    </row>
    <row r="47" spans="1:8" ht="168.75" x14ac:dyDescent="0.3">
      <c r="A47" s="41" t="s">
        <v>159</v>
      </c>
      <c r="B47" s="42" t="s">
        <v>160</v>
      </c>
      <c r="C47" s="14" t="s">
        <v>11</v>
      </c>
      <c r="D47" s="32">
        <f>SUM(D48:D54)</f>
        <v>724.9895600000001</v>
      </c>
      <c r="E47" s="32">
        <f>SUM(E48:E54)</f>
        <v>279</v>
      </c>
      <c r="F47" s="33">
        <f t="shared" si="2"/>
        <v>-445.9895600000001</v>
      </c>
      <c r="G47" s="16">
        <f t="shared" ref="G47:G61" si="7">F47/D47</f>
        <v>-0.61516687219606314</v>
      </c>
      <c r="H47" s="44" t="s">
        <v>83</v>
      </c>
    </row>
    <row r="48" spans="1:8" x14ac:dyDescent="0.3">
      <c r="A48" s="38" t="s">
        <v>161</v>
      </c>
      <c r="B48" s="40" t="s">
        <v>162</v>
      </c>
      <c r="C48" s="5" t="s">
        <v>11</v>
      </c>
      <c r="D48" s="35">
        <v>23.32</v>
      </c>
      <c r="E48" s="34">
        <v>17</v>
      </c>
      <c r="F48" s="33">
        <f t="shared" si="2"/>
        <v>-6.32</v>
      </c>
      <c r="G48" s="16">
        <f>F48/D48</f>
        <v>-0.27101200686106347</v>
      </c>
      <c r="H48" s="17"/>
    </row>
    <row r="49" spans="1:8" x14ac:dyDescent="0.3">
      <c r="A49" s="38" t="s">
        <v>163</v>
      </c>
      <c r="B49" s="40" t="s">
        <v>164</v>
      </c>
      <c r="C49" s="5" t="s">
        <v>11</v>
      </c>
      <c r="D49" s="35">
        <v>17.500600000000002</v>
      </c>
      <c r="E49" s="34">
        <v>60</v>
      </c>
      <c r="F49" s="33">
        <f t="shared" si="2"/>
        <v>42.499399999999994</v>
      </c>
      <c r="G49" s="16">
        <f t="shared" si="7"/>
        <v>2.4284538815812025</v>
      </c>
      <c r="H49" s="17"/>
    </row>
    <row r="50" spans="1:8" x14ac:dyDescent="0.3">
      <c r="A50" s="38" t="s">
        <v>165</v>
      </c>
      <c r="B50" s="40" t="s">
        <v>45</v>
      </c>
      <c r="C50" s="5" t="s">
        <v>11</v>
      </c>
      <c r="D50" s="35">
        <v>23.341200000000001</v>
      </c>
      <c r="E50" s="34">
        <v>2</v>
      </c>
      <c r="F50" s="33">
        <f t="shared" si="2"/>
        <v>-21.341200000000001</v>
      </c>
      <c r="G50" s="16">
        <f t="shared" si="7"/>
        <v>-0.91431460250544105</v>
      </c>
      <c r="H50" s="17"/>
    </row>
    <row r="51" spans="1:8" x14ac:dyDescent="0.3">
      <c r="A51" s="38" t="s">
        <v>166</v>
      </c>
      <c r="B51" s="40" t="s">
        <v>167</v>
      </c>
      <c r="C51" s="5" t="s">
        <v>11</v>
      </c>
      <c r="D51" s="35">
        <v>225.02956</v>
      </c>
      <c r="E51" s="34">
        <v>200</v>
      </c>
      <c r="F51" s="33">
        <f t="shared" si="2"/>
        <v>-25.029560000000004</v>
      </c>
      <c r="G51" s="16">
        <f t="shared" si="7"/>
        <v>-0.11122787601771075</v>
      </c>
      <c r="H51" s="17"/>
    </row>
    <row r="52" spans="1:8" x14ac:dyDescent="0.3">
      <c r="A52" s="38" t="s">
        <v>168</v>
      </c>
      <c r="B52" s="40" t="s">
        <v>169</v>
      </c>
      <c r="C52" s="5" t="s">
        <v>11</v>
      </c>
      <c r="D52" s="35">
        <v>36.803200000000004</v>
      </c>
      <c r="E52" s="34">
        <v>0</v>
      </c>
      <c r="F52" s="33">
        <f t="shared" si="2"/>
        <v>-36.803200000000004</v>
      </c>
      <c r="G52" s="16">
        <f t="shared" si="7"/>
        <v>-1</v>
      </c>
      <c r="H52" s="17"/>
    </row>
    <row r="53" spans="1:8" x14ac:dyDescent="0.3">
      <c r="A53" s="38" t="s">
        <v>170</v>
      </c>
      <c r="B53" s="40" t="s">
        <v>171</v>
      </c>
      <c r="C53" s="5" t="s">
        <v>11</v>
      </c>
      <c r="D53" s="35">
        <v>177.285</v>
      </c>
      <c r="E53" s="34">
        <v>0</v>
      </c>
      <c r="F53" s="33">
        <f t="shared" si="2"/>
        <v>-177.285</v>
      </c>
      <c r="G53" s="16"/>
      <c r="H53" s="17"/>
    </row>
    <row r="54" spans="1:8" x14ac:dyDescent="0.3">
      <c r="A54" s="38" t="s">
        <v>172</v>
      </c>
      <c r="B54" s="40" t="s">
        <v>173</v>
      </c>
      <c r="C54" s="5" t="s">
        <v>11</v>
      </c>
      <c r="D54" s="35">
        <v>221.71</v>
      </c>
      <c r="E54" s="34">
        <v>0</v>
      </c>
      <c r="F54" s="33">
        <f t="shared" si="2"/>
        <v>-221.71</v>
      </c>
      <c r="G54" s="16"/>
      <c r="H54" s="17"/>
    </row>
    <row r="55" spans="1:8" x14ac:dyDescent="0.3">
      <c r="A55" s="25" t="s">
        <v>52</v>
      </c>
      <c r="B55" s="26" t="s">
        <v>53</v>
      </c>
      <c r="C55" s="23" t="s">
        <v>11</v>
      </c>
      <c r="D55" s="32">
        <f>D34+D14</f>
        <v>29456.553439999996</v>
      </c>
      <c r="E55" s="37">
        <f>E34+E14</f>
        <v>11754.500166666667</v>
      </c>
      <c r="F55" s="33">
        <f t="shared" si="2"/>
        <v>-17702.053273333331</v>
      </c>
      <c r="G55" s="30">
        <f t="shared" si="7"/>
        <v>-0.60095466733372638</v>
      </c>
      <c r="H55" s="17"/>
    </row>
    <row r="56" spans="1:8" x14ac:dyDescent="0.3">
      <c r="A56" s="25" t="s">
        <v>54</v>
      </c>
      <c r="B56" s="26" t="s">
        <v>55</v>
      </c>
      <c r="C56" s="23" t="s">
        <v>11</v>
      </c>
      <c r="D56" s="32">
        <f>D57-D55</f>
        <v>2900.0004243200019</v>
      </c>
      <c r="E56" s="37">
        <f>E57-E55</f>
        <v>-9270.5001666666667</v>
      </c>
      <c r="F56" s="33">
        <f>E56-D56</f>
        <v>-12170.500590986669</v>
      </c>
      <c r="G56" s="16">
        <f t="shared" si="7"/>
        <v>-4.196723727666499</v>
      </c>
      <c r="H56" s="17"/>
    </row>
    <row r="57" spans="1:8" ht="56.25" x14ac:dyDescent="0.3">
      <c r="A57" s="25" t="s">
        <v>56</v>
      </c>
      <c r="B57" s="26" t="s">
        <v>57</v>
      </c>
      <c r="C57" s="23" t="s">
        <v>11</v>
      </c>
      <c r="D57" s="32">
        <v>32356.553864319998</v>
      </c>
      <c r="E57" s="37">
        <v>2484</v>
      </c>
      <c r="F57" s="33">
        <f t="shared" si="2"/>
        <v>-29872.553864319998</v>
      </c>
      <c r="G57" s="30">
        <f t="shared" si="7"/>
        <v>-0.92323039065235124</v>
      </c>
      <c r="H57" s="45" t="s">
        <v>183</v>
      </c>
    </row>
    <row r="58" spans="1:8" ht="56.25" x14ac:dyDescent="0.3">
      <c r="A58" s="25" t="s">
        <v>58</v>
      </c>
      <c r="B58" s="26" t="s">
        <v>59</v>
      </c>
      <c r="C58" s="23" t="s">
        <v>60</v>
      </c>
      <c r="D58" s="32">
        <v>69532.839000000007</v>
      </c>
      <c r="E58" s="37">
        <v>4777.2700000000004</v>
      </c>
      <c r="F58" s="33">
        <f t="shared" si="2"/>
        <v>-64755.569000000003</v>
      </c>
      <c r="G58" s="30">
        <f t="shared" si="7"/>
        <v>-0.93129476562865487</v>
      </c>
      <c r="H58" s="45" t="s">
        <v>182</v>
      </c>
    </row>
    <row r="59" spans="1:8" x14ac:dyDescent="0.3">
      <c r="A59" s="55" t="s">
        <v>61</v>
      </c>
      <c r="B59" s="57" t="s">
        <v>62</v>
      </c>
      <c r="C59" s="5" t="s">
        <v>63</v>
      </c>
      <c r="D59" s="35"/>
      <c r="E59" s="33"/>
      <c r="F59" s="33"/>
      <c r="G59" s="16"/>
      <c r="H59" s="17"/>
    </row>
    <row r="60" spans="1:8" x14ac:dyDescent="0.3">
      <c r="A60" s="56"/>
      <c r="B60" s="58"/>
      <c r="C60" s="5"/>
      <c r="D60" s="35"/>
      <c r="E60" s="33"/>
      <c r="F60" s="33"/>
      <c r="G60" s="16"/>
      <c r="H60" s="17"/>
    </row>
    <row r="61" spans="1:8" x14ac:dyDescent="0.3">
      <c r="A61" s="3" t="s">
        <v>64</v>
      </c>
      <c r="B61" s="4" t="s">
        <v>65</v>
      </c>
      <c r="C61" s="5" t="s">
        <v>66</v>
      </c>
      <c r="D61" s="32">
        <f>D57/D58</f>
        <v>0.46534205031265868</v>
      </c>
      <c r="E61" s="33">
        <v>0.46534205031265868</v>
      </c>
      <c r="F61" s="33">
        <f t="shared" ref="F61" si="8">E61-D61</f>
        <v>0</v>
      </c>
      <c r="G61" s="15">
        <f t="shared" si="7"/>
        <v>0</v>
      </c>
      <c r="H61" s="7"/>
    </row>
    <row r="63" spans="1:8" x14ac:dyDescent="0.3">
      <c r="A63" s="6" t="s">
        <v>174</v>
      </c>
      <c r="B63" s="6"/>
    </row>
    <row r="64" spans="1:8" x14ac:dyDescent="0.3">
      <c r="A64" s="67" t="s">
        <v>175</v>
      </c>
      <c r="B64" s="67"/>
      <c r="C64" s="67"/>
      <c r="D64" s="67"/>
      <c r="E64" s="67"/>
      <c r="F64" s="67"/>
      <c r="G64" s="67"/>
      <c r="H64" s="67"/>
    </row>
    <row r="65" spans="1:8" x14ac:dyDescent="0.3">
      <c r="A65" s="67" t="s">
        <v>178</v>
      </c>
      <c r="B65" s="67"/>
      <c r="C65" s="67"/>
      <c r="D65" s="67"/>
      <c r="E65" s="67"/>
      <c r="F65" s="67"/>
      <c r="G65" s="67"/>
      <c r="H65" s="67"/>
    </row>
    <row r="66" spans="1:8" x14ac:dyDescent="0.3">
      <c r="A66" s="67" t="s">
        <v>176</v>
      </c>
      <c r="B66" s="67"/>
      <c r="C66" s="67"/>
      <c r="D66" s="67"/>
      <c r="E66" s="67"/>
      <c r="F66" s="67"/>
      <c r="G66" s="67"/>
      <c r="H66" s="67"/>
    </row>
    <row r="67" spans="1:8" x14ac:dyDescent="0.3">
      <c r="A67" s="66" t="s">
        <v>177</v>
      </c>
      <c r="B67" s="66"/>
      <c r="C67" s="66"/>
      <c r="D67" s="66"/>
      <c r="E67" s="66"/>
      <c r="F67" s="66"/>
      <c r="G67" s="66"/>
      <c r="H67" s="9"/>
    </row>
    <row r="68" spans="1:8" x14ac:dyDescent="0.3">
      <c r="A68" s="9"/>
      <c r="B68" s="9"/>
      <c r="C68" s="9"/>
      <c r="D68" s="9"/>
      <c r="E68" s="9"/>
      <c r="F68" s="9"/>
      <c r="G68" s="9"/>
      <c r="H68" s="9"/>
    </row>
    <row r="69" spans="1:8" x14ac:dyDescent="0.3">
      <c r="A69" s="67"/>
      <c r="B69" s="67"/>
      <c r="C69" s="67"/>
      <c r="D69" s="9"/>
      <c r="E69" s="9"/>
      <c r="F69" s="9"/>
      <c r="G69" s="9"/>
      <c r="H69" s="9"/>
    </row>
    <row r="71" spans="1:8" x14ac:dyDescent="0.3">
      <c r="B71" s="2" t="s">
        <v>179</v>
      </c>
      <c r="C71" s="2" t="s">
        <v>180</v>
      </c>
      <c r="D71" s="2"/>
      <c r="E71" s="2"/>
    </row>
    <row r="72" spans="1:8" x14ac:dyDescent="0.3">
      <c r="B72" s="2"/>
      <c r="C72" s="2"/>
      <c r="D72" s="2"/>
      <c r="E72" s="2"/>
    </row>
    <row r="73" spans="1:8" x14ac:dyDescent="0.3">
      <c r="B73" s="2" t="s">
        <v>73</v>
      </c>
      <c r="C73" s="2" t="s">
        <v>181</v>
      </c>
      <c r="D73" s="2"/>
      <c r="E73" s="2"/>
    </row>
  </sheetData>
  <mergeCells count="23">
    <mergeCell ref="H37:H38"/>
    <mergeCell ref="A59:A60"/>
    <mergeCell ref="B59:B60"/>
    <mergeCell ref="A8:B8"/>
    <mergeCell ref="A11:A13"/>
    <mergeCell ref="B11:B13"/>
    <mergeCell ref="C11:C13"/>
    <mergeCell ref="D11:D13"/>
    <mergeCell ref="E11:E13"/>
    <mergeCell ref="E1:H1"/>
    <mergeCell ref="E2:H2"/>
    <mergeCell ref="F11:G12"/>
    <mergeCell ref="H11:H13"/>
    <mergeCell ref="H23:H24"/>
    <mergeCell ref="A4:H4"/>
    <mergeCell ref="A5:H5"/>
    <mergeCell ref="A6:H6"/>
    <mergeCell ref="A7:B7"/>
    <mergeCell ref="A64:H64"/>
    <mergeCell ref="A65:H65"/>
    <mergeCell ref="A66:H66"/>
    <mergeCell ref="A67:G67"/>
    <mergeCell ref="A69:C69"/>
  </mergeCells>
  <pageMargins left="0.70866141732283472" right="0.11811023622047245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5" zoomScaleNormal="85" workbookViewId="0">
      <selection activeCell="F70" sqref="F70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68" t="s">
        <v>85</v>
      </c>
      <c r="G1" s="68"/>
      <c r="H1" s="68"/>
    </row>
    <row r="2" spans="1:8" ht="144.75" customHeight="1" x14ac:dyDescent="0.3">
      <c r="F2" s="72" t="s">
        <v>86</v>
      </c>
      <c r="G2" s="72"/>
      <c r="H2" s="72"/>
    </row>
    <row r="3" spans="1:8" x14ac:dyDescent="0.3">
      <c r="F3" s="43"/>
      <c r="G3" s="43"/>
      <c r="H3" s="43"/>
    </row>
    <row r="4" spans="1:8" x14ac:dyDescent="0.3">
      <c r="A4" s="54" t="s">
        <v>137</v>
      </c>
      <c r="B4" s="54"/>
      <c r="C4" s="54"/>
      <c r="D4" s="54"/>
      <c r="E4" s="54"/>
      <c r="F4" s="54"/>
      <c r="G4" s="54"/>
      <c r="H4" s="54"/>
    </row>
    <row r="5" spans="1:8" ht="37.5" customHeight="1" x14ac:dyDescent="0.3">
      <c r="A5" s="73" t="s">
        <v>199</v>
      </c>
      <c r="B5" s="73"/>
      <c r="C5" s="73"/>
      <c r="D5" s="73"/>
      <c r="E5" s="73"/>
      <c r="F5" s="73"/>
      <c r="G5" s="73"/>
      <c r="H5" s="73"/>
    </row>
    <row r="6" spans="1:8" x14ac:dyDescent="0.3">
      <c r="A6" s="73" t="s">
        <v>87</v>
      </c>
      <c r="B6" s="73"/>
      <c r="C6" s="73"/>
      <c r="D6" s="73"/>
      <c r="E6" s="73"/>
      <c r="F6" s="73"/>
      <c r="G6" s="73"/>
      <c r="H6" s="73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49" t="s">
        <v>77</v>
      </c>
      <c r="B8" s="49"/>
      <c r="C8" s="8"/>
      <c r="D8" s="8"/>
      <c r="E8" s="8"/>
      <c r="F8" s="8"/>
      <c r="G8" s="8"/>
      <c r="H8" s="8"/>
    </row>
    <row r="9" spans="1:8" x14ac:dyDescent="0.3">
      <c r="A9" s="49" t="s">
        <v>88</v>
      </c>
      <c r="B9" s="49"/>
      <c r="C9" s="8"/>
      <c r="D9" s="8"/>
      <c r="E9" s="8"/>
      <c r="F9" s="8"/>
      <c r="G9" s="8"/>
      <c r="H9" s="8"/>
    </row>
    <row r="12" spans="1:8" x14ac:dyDescent="0.3">
      <c r="A12" s="55" t="s">
        <v>0</v>
      </c>
      <c r="B12" s="55" t="s">
        <v>89</v>
      </c>
      <c r="C12" s="55" t="s">
        <v>90</v>
      </c>
      <c r="D12" s="55" t="s">
        <v>91</v>
      </c>
      <c r="E12" s="55" t="s">
        <v>92</v>
      </c>
      <c r="F12" s="59" t="s">
        <v>93</v>
      </c>
      <c r="G12" s="60"/>
      <c r="H12" s="51" t="s">
        <v>94</v>
      </c>
    </row>
    <row r="13" spans="1:8" x14ac:dyDescent="0.3">
      <c r="A13" s="63"/>
      <c r="B13" s="63"/>
      <c r="C13" s="63"/>
      <c r="D13" s="63"/>
      <c r="E13" s="63"/>
      <c r="F13" s="61"/>
      <c r="G13" s="62"/>
      <c r="H13" s="52"/>
    </row>
    <row r="14" spans="1:8" ht="56.25" x14ac:dyDescent="0.3">
      <c r="A14" s="56"/>
      <c r="B14" s="56"/>
      <c r="C14" s="56"/>
      <c r="D14" s="56"/>
      <c r="E14" s="56"/>
      <c r="F14" s="14" t="s">
        <v>95</v>
      </c>
      <c r="G14" s="3" t="s">
        <v>96</v>
      </c>
      <c r="H14" s="53"/>
    </row>
    <row r="15" spans="1:8" ht="75" x14ac:dyDescent="0.3">
      <c r="A15" s="3" t="s">
        <v>3</v>
      </c>
      <c r="B15" s="4" t="s">
        <v>97</v>
      </c>
      <c r="C15" s="14" t="s">
        <v>98</v>
      </c>
      <c r="D15" s="32">
        <f>D16+D22+D26+D27+D30</f>
        <v>17267.080999999998</v>
      </c>
      <c r="E15" s="33">
        <f>E16+E22+E26+E27+E30</f>
        <v>3586.3491666666664</v>
      </c>
      <c r="F15" s="33">
        <f>E15-D15</f>
        <v>-13680.731833333331</v>
      </c>
      <c r="G15" s="16">
        <f>E15/D15</f>
        <v>0.20769863572578751</v>
      </c>
      <c r="H15" s="17"/>
    </row>
    <row r="16" spans="1:8" ht="39" x14ac:dyDescent="0.3">
      <c r="A16" s="18">
        <v>1</v>
      </c>
      <c r="B16" s="19" t="s">
        <v>99</v>
      </c>
      <c r="C16" s="20" t="s">
        <v>100</v>
      </c>
      <c r="D16" s="32">
        <f>D19+D21</f>
        <v>2187.415</v>
      </c>
      <c r="E16" s="32">
        <f>E19+E21</f>
        <v>725</v>
      </c>
      <c r="F16" s="33">
        <f t="shared" ref="F16:F60" si="0">E16-D16</f>
        <v>-1462.415</v>
      </c>
      <c r="G16" s="16">
        <f t="shared" ref="G16:G34" si="1">E16/D16</f>
        <v>0.33144145029635436</v>
      </c>
      <c r="H16" s="17"/>
    </row>
    <row r="17" spans="1:8" x14ac:dyDescent="0.3">
      <c r="A17" s="21"/>
      <c r="B17" s="22" t="s">
        <v>101</v>
      </c>
      <c r="C17" s="5"/>
      <c r="D17" s="32"/>
      <c r="E17" s="34"/>
      <c r="F17" s="33"/>
      <c r="G17" s="16"/>
      <c r="H17" s="17"/>
    </row>
    <row r="18" spans="1:8" ht="37.5" x14ac:dyDescent="0.3">
      <c r="A18" s="21" t="s">
        <v>9</v>
      </c>
      <c r="B18" s="22" t="s">
        <v>102</v>
      </c>
      <c r="C18" s="5" t="s">
        <v>103</v>
      </c>
      <c r="D18" s="32"/>
      <c r="E18" s="34"/>
      <c r="F18" s="33"/>
      <c r="G18" s="16"/>
      <c r="H18" s="17"/>
    </row>
    <row r="19" spans="1:8" x14ac:dyDescent="0.3">
      <c r="A19" s="21" t="s">
        <v>12</v>
      </c>
      <c r="B19" s="22" t="s">
        <v>104</v>
      </c>
      <c r="C19" s="5" t="s">
        <v>103</v>
      </c>
      <c r="D19" s="35">
        <v>878.31899999999996</v>
      </c>
      <c r="E19" s="34">
        <v>400</v>
      </c>
      <c r="F19" s="33">
        <f t="shared" si="0"/>
        <v>-478.31899999999996</v>
      </c>
      <c r="G19" s="16">
        <f t="shared" si="1"/>
        <v>0.45541540146575449</v>
      </c>
      <c r="H19" s="17"/>
    </row>
    <row r="20" spans="1:8" x14ac:dyDescent="0.3">
      <c r="A20" s="21" t="s">
        <v>14</v>
      </c>
      <c r="B20" s="22" t="s">
        <v>105</v>
      </c>
      <c r="C20" s="5" t="s">
        <v>103</v>
      </c>
      <c r="D20" s="32"/>
      <c r="E20" s="34"/>
      <c r="F20" s="33"/>
      <c r="G20" s="16"/>
      <c r="H20" s="17"/>
    </row>
    <row r="21" spans="1:8" x14ac:dyDescent="0.3">
      <c r="A21" s="21" t="s">
        <v>15</v>
      </c>
      <c r="B21" s="22" t="s">
        <v>186</v>
      </c>
      <c r="C21" s="5" t="s">
        <v>103</v>
      </c>
      <c r="D21" s="35">
        <v>1309.096</v>
      </c>
      <c r="E21" s="34">
        <v>325</v>
      </c>
      <c r="F21" s="33">
        <f t="shared" ref="F21" si="2">E21-D21</f>
        <v>-984.096</v>
      </c>
      <c r="G21" s="16">
        <f t="shared" ref="G21" si="3">E21/D21</f>
        <v>0.24826292342196446</v>
      </c>
      <c r="H21" s="17"/>
    </row>
    <row r="22" spans="1:8" ht="39" x14ac:dyDescent="0.3">
      <c r="A22" s="18" t="s">
        <v>16</v>
      </c>
      <c r="B22" s="19" t="s">
        <v>106</v>
      </c>
      <c r="C22" s="5" t="s">
        <v>103</v>
      </c>
      <c r="D22" s="32">
        <f>D24+D25</f>
        <v>6867.2379999999994</v>
      </c>
      <c r="E22" s="33">
        <f>E24+E25</f>
        <v>2861.3491666666664</v>
      </c>
      <c r="F22" s="33">
        <f t="shared" si="0"/>
        <v>-4005.888833333333</v>
      </c>
      <c r="G22" s="16">
        <f t="shared" si="1"/>
        <v>0.41666666666666669</v>
      </c>
      <c r="H22" s="17"/>
    </row>
    <row r="23" spans="1:8" x14ac:dyDescent="0.3">
      <c r="A23" s="21"/>
      <c r="B23" s="22" t="s">
        <v>107</v>
      </c>
      <c r="C23" s="5" t="s">
        <v>103</v>
      </c>
      <c r="D23" s="32"/>
      <c r="E23" s="34"/>
      <c r="F23" s="33"/>
      <c r="G23" s="16"/>
      <c r="H23" s="17"/>
    </row>
    <row r="24" spans="1:8" x14ac:dyDescent="0.3">
      <c r="A24" s="21" t="s">
        <v>19</v>
      </c>
      <c r="B24" s="22" t="s">
        <v>108</v>
      </c>
      <c r="C24" s="5" t="s">
        <v>103</v>
      </c>
      <c r="D24" s="35">
        <v>6248.6239999999998</v>
      </c>
      <c r="E24" s="34">
        <v>2603.5933333333332</v>
      </c>
      <c r="F24" s="33">
        <f t="shared" si="0"/>
        <v>-3645.0306666666665</v>
      </c>
      <c r="G24" s="16">
        <f t="shared" si="1"/>
        <v>0.41666666666666669</v>
      </c>
      <c r="H24" s="17"/>
    </row>
    <row r="25" spans="1:8" x14ac:dyDescent="0.3">
      <c r="A25" s="21" t="s">
        <v>21</v>
      </c>
      <c r="B25" s="22" t="s">
        <v>109</v>
      </c>
      <c r="C25" s="5" t="s">
        <v>103</v>
      </c>
      <c r="D25" s="35">
        <v>618.61400000000003</v>
      </c>
      <c r="E25" s="34">
        <v>257.75583333333333</v>
      </c>
      <c r="F25" s="33">
        <f t="shared" si="0"/>
        <v>-360.8581666666667</v>
      </c>
      <c r="G25" s="16">
        <f t="shared" si="1"/>
        <v>0.41666666666666663</v>
      </c>
      <c r="H25" s="17"/>
    </row>
    <row r="26" spans="1:8" ht="19.5" x14ac:dyDescent="0.3">
      <c r="A26" s="18" t="s">
        <v>23</v>
      </c>
      <c r="B26" s="19" t="s">
        <v>24</v>
      </c>
      <c r="C26" s="5" t="s">
        <v>103</v>
      </c>
      <c r="D26" s="32">
        <v>7180.2</v>
      </c>
      <c r="E26" s="33">
        <v>0</v>
      </c>
      <c r="F26" s="33">
        <f t="shared" si="0"/>
        <v>-7180.2</v>
      </c>
      <c r="G26" s="16">
        <f t="shared" si="1"/>
        <v>0</v>
      </c>
      <c r="H26" s="17"/>
    </row>
    <row r="27" spans="1:8" ht="19.5" x14ac:dyDescent="0.3">
      <c r="A27" s="18" t="s">
        <v>25</v>
      </c>
      <c r="B27" s="19" t="s">
        <v>110</v>
      </c>
      <c r="C27" s="5" t="s">
        <v>103</v>
      </c>
      <c r="D27" s="32">
        <v>0</v>
      </c>
      <c r="E27" s="33">
        <v>0</v>
      </c>
      <c r="F27" s="33">
        <f t="shared" si="0"/>
        <v>0</v>
      </c>
      <c r="G27" s="16"/>
      <c r="H27" s="17"/>
    </row>
    <row r="28" spans="1:8" x14ac:dyDescent="0.3">
      <c r="A28" s="21"/>
      <c r="B28" s="22" t="s">
        <v>107</v>
      </c>
      <c r="C28" s="5" t="s">
        <v>103</v>
      </c>
      <c r="D28" s="32"/>
      <c r="E28" s="34"/>
      <c r="F28" s="33">
        <f t="shared" si="0"/>
        <v>0</v>
      </c>
      <c r="G28" s="16"/>
      <c r="H28" s="17"/>
    </row>
    <row r="29" spans="1:8" ht="56.25" x14ac:dyDescent="0.3">
      <c r="A29" s="21" t="s">
        <v>27</v>
      </c>
      <c r="B29" s="22" t="s">
        <v>111</v>
      </c>
      <c r="C29" s="5" t="s">
        <v>103</v>
      </c>
      <c r="D29" s="32">
        <v>0</v>
      </c>
      <c r="E29" s="34">
        <v>0</v>
      </c>
      <c r="F29" s="33">
        <f t="shared" si="0"/>
        <v>0</v>
      </c>
      <c r="G29" s="16"/>
      <c r="H29" s="17"/>
    </row>
    <row r="30" spans="1:8" ht="39" x14ac:dyDescent="0.3">
      <c r="A30" s="18">
        <v>5</v>
      </c>
      <c r="B30" s="19" t="s">
        <v>112</v>
      </c>
      <c r="C30" s="5" t="s">
        <v>103</v>
      </c>
      <c r="D30" s="32">
        <f>D32+D33+D34</f>
        <v>1032.2280000000001</v>
      </c>
      <c r="E30" s="32">
        <f>E32+E33+E34</f>
        <v>0</v>
      </c>
      <c r="F30" s="33">
        <f t="shared" si="0"/>
        <v>-1032.2280000000001</v>
      </c>
      <c r="G30" s="16">
        <f t="shared" si="1"/>
        <v>0</v>
      </c>
      <c r="H30" s="17"/>
    </row>
    <row r="31" spans="1:8" x14ac:dyDescent="0.3">
      <c r="A31" s="21"/>
      <c r="B31" s="22" t="s">
        <v>107</v>
      </c>
      <c r="C31" s="5" t="s">
        <v>103</v>
      </c>
      <c r="D31" s="32"/>
      <c r="E31" s="34"/>
      <c r="F31" s="33"/>
      <c r="G31" s="16"/>
      <c r="H31" s="17"/>
    </row>
    <row r="32" spans="1:8" ht="37.5" x14ac:dyDescent="0.3">
      <c r="A32" s="21" t="s">
        <v>29</v>
      </c>
      <c r="B32" s="22" t="s">
        <v>114</v>
      </c>
      <c r="C32" s="5" t="s">
        <v>103</v>
      </c>
      <c r="D32" s="35">
        <v>0</v>
      </c>
      <c r="E32" s="34">
        <v>0</v>
      </c>
      <c r="F32" s="33">
        <f t="shared" si="0"/>
        <v>0</v>
      </c>
      <c r="G32" s="16"/>
      <c r="H32" s="17"/>
    </row>
    <row r="33" spans="1:8" x14ac:dyDescent="0.3">
      <c r="A33" s="23" t="s">
        <v>30</v>
      </c>
      <c r="B33" s="22" t="s">
        <v>113</v>
      </c>
      <c r="C33" s="5" t="s">
        <v>103</v>
      </c>
      <c r="D33" s="35">
        <v>0</v>
      </c>
      <c r="E33" s="36">
        <v>0</v>
      </c>
      <c r="F33" s="33">
        <f t="shared" si="0"/>
        <v>0</v>
      </c>
      <c r="G33" s="16"/>
      <c r="H33" s="17"/>
    </row>
    <row r="34" spans="1:8" ht="37.5" x14ac:dyDescent="0.3">
      <c r="A34" s="23" t="s">
        <v>31</v>
      </c>
      <c r="B34" s="22" t="s">
        <v>116</v>
      </c>
      <c r="C34" s="5" t="s">
        <v>103</v>
      </c>
      <c r="D34" s="35">
        <v>1032.2280000000001</v>
      </c>
      <c r="E34" s="36">
        <v>0</v>
      </c>
      <c r="F34" s="33">
        <f t="shared" si="0"/>
        <v>-1032.2280000000001</v>
      </c>
      <c r="G34" s="16">
        <f t="shared" si="1"/>
        <v>0</v>
      </c>
      <c r="H34" s="17"/>
    </row>
    <row r="35" spans="1:8" ht="37.5" x14ac:dyDescent="0.3">
      <c r="A35" s="25" t="s">
        <v>33</v>
      </c>
      <c r="B35" s="26" t="s">
        <v>117</v>
      </c>
      <c r="C35" s="5" t="s">
        <v>103</v>
      </c>
      <c r="D35" s="32">
        <f>D36</f>
        <v>12189.47244</v>
      </c>
      <c r="E35" s="37">
        <f>E36</f>
        <v>8168.1509999999998</v>
      </c>
      <c r="F35" s="33">
        <f t="shared" si="0"/>
        <v>-4021.3214399999997</v>
      </c>
      <c r="G35" s="27">
        <f>F35/D35</f>
        <v>-0.3299011880779969</v>
      </c>
      <c r="H35" s="17"/>
    </row>
    <row r="36" spans="1:8" ht="58.5" x14ac:dyDescent="0.3">
      <c r="A36" s="28" t="s">
        <v>35</v>
      </c>
      <c r="B36" s="29" t="s">
        <v>118</v>
      </c>
      <c r="C36" s="5" t="s">
        <v>103</v>
      </c>
      <c r="D36" s="32">
        <f>SUM(D38:D48)</f>
        <v>12189.47244</v>
      </c>
      <c r="E36" s="32">
        <f>SUM(E38:E48)</f>
        <v>8168.1509999999998</v>
      </c>
      <c r="F36" s="33">
        <f t="shared" si="0"/>
        <v>-4021.3214399999997</v>
      </c>
      <c r="G36" s="27">
        <f t="shared" ref="G36:G43" si="4">F36/D36</f>
        <v>-0.3299011880779969</v>
      </c>
      <c r="H36" s="17"/>
    </row>
    <row r="37" spans="1:8" x14ac:dyDescent="0.3">
      <c r="A37" s="23"/>
      <c r="B37" s="24" t="s">
        <v>101</v>
      </c>
      <c r="C37" s="5" t="s">
        <v>103</v>
      </c>
      <c r="D37" s="32"/>
      <c r="E37" s="36"/>
      <c r="F37" s="33"/>
      <c r="G37" s="16"/>
      <c r="H37" s="17"/>
    </row>
    <row r="38" spans="1:8" ht="56.25" x14ac:dyDescent="0.3">
      <c r="A38" s="23" t="s">
        <v>37</v>
      </c>
      <c r="B38" s="24" t="s">
        <v>119</v>
      </c>
      <c r="C38" s="5" t="s">
        <v>103</v>
      </c>
      <c r="D38" s="35">
        <v>7227.72</v>
      </c>
      <c r="E38" s="36">
        <v>4486</v>
      </c>
      <c r="F38" s="33">
        <f t="shared" si="0"/>
        <v>-2741.7200000000003</v>
      </c>
      <c r="G38" s="16">
        <f t="shared" si="4"/>
        <v>-0.37933400851167454</v>
      </c>
      <c r="H38" s="17"/>
    </row>
    <row r="39" spans="1:8" x14ac:dyDescent="0.3">
      <c r="A39" s="23" t="s">
        <v>38</v>
      </c>
      <c r="B39" s="24" t="s">
        <v>109</v>
      </c>
      <c r="C39" s="5" t="s">
        <v>103</v>
      </c>
      <c r="D39" s="35">
        <v>715.54428000000007</v>
      </c>
      <c r="E39" s="36">
        <v>410</v>
      </c>
      <c r="F39" s="33">
        <f t="shared" si="0"/>
        <v>-305.54428000000007</v>
      </c>
      <c r="G39" s="16">
        <f t="shared" si="4"/>
        <v>-0.42700960449296027</v>
      </c>
      <c r="H39" s="17"/>
    </row>
    <row r="40" spans="1:8" x14ac:dyDescent="0.3">
      <c r="A40" s="23" t="s">
        <v>39</v>
      </c>
      <c r="B40" s="22" t="s">
        <v>125</v>
      </c>
      <c r="C40" s="5" t="s">
        <v>103</v>
      </c>
      <c r="D40" s="35">
        <v>1372.1064000000001</v>
      </c>
      <c r="E40" s="36">
        <v>278</v>
      </c>
      <c r="F40" s="33">
        <f t="shared" si="0"/>
        <v>-1094.1064000000001</v>
      </c>
      <c r="G40" s="16">
        <f t="shared" si="4"/>
        <v>-0.79739180576666646</v>
      </c>
      <c r="H40" s="17"/>
    </row>
    <row r="41" spans="1:8" x14ac:dyDescent="0.3">
      <c r="A41" s="23" t="s">
        <v>40</v>
      </c>
      <c r="B41" s="22" t="s">
        <v>186</v>
      </c>
      <c r="C41" s="5" t="s">
        <v>103</v>
      </c>
      <c r="D41" s="35">
        <v>215.29660000000001</v>
      </c>
      <c r="E41" s="36">
        <v>100</v>
      </c>
      <c r="F41" s="33">
        <f t="shared" si="0"/>
        <v>-115.29660000000001</v>
      </c>
      <c r="G41" s="16"/>
      <c r="H41" s="17"/>
    </row>
    <row r="42" spans="1:8" x14ac:dyDescent="0.3">
      <c r="A42" s="23" t="s">
        <v>41</v>
      </c>
      <c r="B42" s="24" t="s">
        <v>120</v>
      </c>
      <c r="C42" s="5" t="s">
        <v>103</v>
      </c>
      <c r="D42" s="35">
        <v>121.09440000000001</v>
      </c>
      <c r="E42" s="36">
        <v>5</v>
      </c>
      <c r="F42" s="33">
        <f t="shared" si="0"/>
        <v>-116.09440000000001</v>
      </c>
      <c r="G42" s="16">
        <f t="shared" si="4"/>
        <v>-0.9587098990539612</v>
      </c>
      <c r="H42" s="17"/>
    </row>
    <row r="43" spans="1:8" ht="37.5" x14ac:dyDescent="0.3">
      <c r="A43" s="21" t="s">
        <v>42</v>
      </c>
      <c r="B43" s="22" t="s">
        <v>121</v>
      </c>
      <c r="C43" s="5" t="s">
        <v>103</v>
      </c>
      <c r="D43" s="35">
        <v>254.5</v>
      </c>
      <c r="E43" s="34">
        <v>220</v>
      </c>
      <c r="F43" s="33">
        <f t="shared" si="0"/>
        <v>-34.5</v>
      </c>
      <c r="G43" s="16">
        <f t="shared" si="4"/>
        <v>-0.13555992141453832</v>
      </c>
      <c r="H43" s="17"/>
    </row>
    <row r="44" spans="1:8" ht="37.5" x14ac:dyDescent="0.3">
      <c r="A44" s="21" t="s">
        <v>43</v>
      </c>
      <c r="B44" s="22" t="s">
        <v>122</v>
      </c>
      <c r="C44" s="5" t="s">
        <v>103</v>
      </c>
      <c r="D44" s="35">
        <v>0</v>
      </c>
      <c r="E44" s="34">
        <v>791.57550000000003</v>
      </c>
      <c r="F44" s="33">
        <f t="shared" si="0"/>
        <v>791.57550000000003</v>
      </c>
      <c r="G44" s="16"/>
      <c r="H44" s="17"/>
    </row>
    <row r="45" spans="1:8" x14ac:dyDescent="0.3">
      <c r="A45" s="21" t="s">
        <v>46</v>
      </c>
      <c r="B45" s="22" t="s">
        <v>115</v>
      </c>
      <c r="C45" s="5" t="s">
        <v>103</v>
      </c>
      <c r="D45" s="35">
        <v>1477.64</v>
      </c>
      <c r="E45" s="34">
        <v>1365</v>
      </c>
      <c r="F45" s="33">
        <f t="shared" si="0"/>
        <v>-112.6400000000001</v>
      </c>
      <c r="G45" s="16">
        <f t="shared" ref="G45:G63" si="5">F45/D45</f>
        <v>-7.6229663517500948E-2</v>
      </c>
      <c r="H45" s="17"/>
    </row>
    <row r="46" spans="1:8" x14ac:dyDescent="0.3">
      <c r="A46" s="21" t="s">
        <v>47</v>
      </c>
      <c r="B46" s="22" t="s">
        <v>187</v>
      </c>
      <c r="C46" s="5" t="s">
        <v>103</v>
      </c>
      <c r="D46" s="35">
        <v>0</v>
      </c>
      <c r="E46" s="34">
        <v>200</v>
      </c>
      <c r="F46" s="33">
        <f t="shared" si="0"/>
        <v>200</v>
      </c>
      <c r="G46" s="16"/>
      <c r="H46" s="17"/>
    </row>
    <row r="47" spans="1:8" x14ac:dyDescent="0.3">
      <c r="A47" s="21" t="s">
        <v>49</v>
      </c>
      <c r="B47" s="22" t="s">
        <v>124</v>
      </c>
      <c r="C47" s="5" t="s">
        <v>103</v>
      </c>
      <c r="D47" s="35">
        <v>80.581199999999995</v>
      </c>
      <c r="E47" s="34">
        <v>33.575499999999998</v>
      </c>
      <c r="F47" s="33">
        <f t="shared" si="0"/>
        <v>-47.005699999999997</v>
      </c>
      <c r="G47" s="16">
        <f t="shared" si="5"/>
        <v>-0.58333333333333337</v>
      </c>
      <c r="H47" s="17"/>
    </row>
    <row r="48" spans="1:8" s="2" customFormat="1" ht="37.5" x14ac:dyDescent="0.3">
      <c r="A48" s="3" t="s">
        <v>50</v>
      </c>
      <c r="B48" s="4" t="s">
        <v>188</v>
      </c>
      <c r="C48" s="14" t="s">
        <v>103</v>
      </c>
      <c r="D48" s="32">
        <f>SUM(D50:D56)</f>
        <v>724.9895600000001</v>
      </c>
      <c r="E48" s="32">
        <f>SUM(E50:E56)</f>
        <v>279</v>
      </c>
      <c r="F48" s="33">
        <f t="shared" si="0"/>
        <v>-445.9895600000001</v>
      </c>
      <c r="G48" s="16">
        <f t="shared" si="5"/>
        <v>-0.61516687219606314</v>
      </c>
      <c r="H48" s="46"/>
    </row>
    <row r="49" spans="1:8" x14ac:dyDescent="0.3">
      <c r="A49" s="21"/>
      <c r="B49" s="22" t="s">
        <v>101</v>
      </c>
      <c r="C49" s="5" t="s">
        <v>103</v>
      </c>
      <c r="D49" s="35"/>
      <c r="E49" s="34"/>
      <c r="F49" s="33"/>
      <c r="G49" s="16"/>
      <c r="H49" s="17"/>
    </row>
    <row r="50" spans="1:8" x14ac:dyDescent="0.3">
      <c r="A50" s="21" t="s">
        <v>161</v>
      </c>
      <c r="B50" s="22" t="s">
        <v>189</v>
      </c>
      <c r="C50" s="5" t="s">
        <v>103</v>
      </c>
      <c r="D50" s="35">
        <v>23.32</v>
      </c>
      <c r="E50" s="34">
        <v>17</v>
      </c>
      <c r="F50" s="33">
        <f t="shared" si="0"/>
        <v>-6.32</v>
      </c>
      <c r="G50" s="16">
        <f t="shared" si="5"/>
        <v>-0.27101200686106347</v>
      </c>
      <c r="H50" s="17"/>
    </row>
    <row r="51" spans="1:8" x14ac:dyDescent="0.3">
      <c r="A51" s="21" t="s">
        <v>163</v>
      </c>
      <c r="B51" s="22" t="s">
        <v>190</v>
      </c>
      <c r="C51" s="5" t="s">
        <v>103</v>
      </c>
      <c r="D51" s="35">
        <v>17.500600000000002</v>
      </c>
      <c r="E51" s="34">
        <v>60</v>
      </c>
      <c r="F51" s="33">
        <f t="shared" si="0"/>
        <v>42.499399999999994</v>
      </c>
      <c r="G51" s="16">
        <f t="shared" si="5"/>
        <v>2.4284538815812025</v>
      </c>
      <c r="H51" s="17"/>
    </row>
    <row r="52" spans="1:8" x14ac:dyDescent="0.3">
      <c r="A52" s="21" t="s">
        <v>165</v>
      </c>
      <c r="B52" s="22" t="s">
        <v>123</v>
      </c>
      <c r="C52" s="5" t="s">
        <v>103</v>
      </c>
      <c r="D52" s="35">
        <v>23.341200000000001</v>
      </c>
      <c r="E52" s="34">
        <v>2</v>
      </c>
      <c r="F52" s="33">
        <f t="shared" si="0"/>
        <v>-21.341200000000001</v>
      </c>
      <c r="G52" s="16">
        <f t="shared" si="5"/>
        <v>-0.91431460250544105</v>
      </c>
      <c r="H52" s="17"/>
    </row>
    <row r="53" spans="1:8" x14ac:dyDescent="0.3">
      <c r="A53" s="21" t="s">
        <v>166</v>
      </c>
      <c r="B53" s="22" t="s">
        <v>126</v>
      </c>
      <c r="C53" s="5" t="s">
        <v>103</v>
      </c>
      <c r="D53" s="35">
        <v>225.02956</v>
      </c>
      <c r="E53" s="34">
        <v>200</v>
      </c>
      <c r="F53" s="33">
        <f t="shared" si="0"/>
        <v>-25.029560000000004</v>
      </c>
      <c r="G53" s="16">
        <f t="shared" si="5"/>
        <v>-0.11122787601771075</v>
      </c>
      <c r="H53" s="17"/>
    </row>
    <row r="54" spans="1:8" x14ac:dyDescent="0.3">
      <c r="A54" s="21" t="s">
        <v>168</v>
      </c>
      <c r="B54" s="22" t="s">
        <v>191</v>
      </c>
      <c r="C54" s="5" t="s">
        <v>103</v>
      </c>
      <c r="D54" s="35">
        <v>36.803200000000004</v>
      </c>
      <c r="E54" s="34">
        <v>0</v>
      </c>
      <c r="F54" s="33">
        <f t="shared" si="0"/>
        <v>-36.803200000000004</v>
      </c>
      <c r="G54" s="16">
        <f t="shared" si="5"/>
        <v>-1</v>
      </c>
      <c r="H54" s="17"/>
    </row>
    <row r="55" spans="1:8" ht="37.5" x14ac:dyDescent="0.3">
      <c r="A55" s="21" t="s">
        <v>170</v>
      </c>
      <c r="B55" s="22" t="s">
        <v>192</v>
      </c>
      <c r="C55" s="5" t="s">
        <v>103</v>
      </c>
      <c r="D55" s="35">
        <v>177.285</v>
      </c>
      <c r="E55" s="34">
        <v>0</v>
      </c>
      <c r="F55" s="33">
        <f t="shared" si="0"/>
        <v>-177.285</v>
      </c>
      <c r="G55" s="16">
        <f t="shared" si="5"/>
        <v>-1</v>
      </c>
      <c r="H55" s="17"/>
    </row>
    <row r="56" spans="1:8" ht="56.25" x14ac:dyDescent="0.3">
      <c r="A56" s="21" t="s">
        <v>193</v>
      </c>
      <c r="B56" s="22" t="s">
        <v>127</v>
      </c>
      <c r="C56" s="5" t="s">
        <v>103</v>
      </c>
      <c r="D56" s="35">
        <v>221.71</v>
      </c>
      <c r="E56" s="34">
        <v>0</v>
      </c>
      <c r="F56" s="33">
        <f t="shared" si="0"/>
        <v>-221.71</v>
      </c>
      <c r="G56" s="16"/>
      <c r="H56" s="17"/>
    </row>
    <row r="57" spans="1:8" x14ac:dyDescent="0.3">
      <c r="A57" s="25" t="s">
        <v>52</v>
      </c>
      <c r="B57" s="26" t="s">
        <v>128</v>
      </c>
      <c r="C57" s="5" t="s">
        <v>103</v>
      </c>
      <c r="D57" s="32">
        <f>D35+D15</f>
        <v>29456.553439999996</v>
      </c>
      <c r="E57" s="37">
        <f>E35+E15</f>
        <v>11754.500166666667</v>
      </c>
      <c r="F57" s="33">
        <f t="shared" si="0"/>
        <v>-17702.053273333331</v>
      </c>
      <c r="G57" s="30">
        <f t="shared" si="5"/>
        <v>-0.60095466733372638</v>
      </c>
      <c r="H57" s="17"/>
    </row>
    <row r="58" spans="1:8" x14ac:dyDescent="0.3">
      <c r="A58" s="25" t="s">
        <v>54</v>
      </c>
      <c r="B58" s="26" t="s">
        <v>129</v>
      </c>
      <c r="C58" s="5" t="s">
        <v>103</v>
      </c>
      <c r="D58" s="32">
        <f>D59-D57</f>
        <v>2900.0004243200019</v>
      </c>
      <c r="E58" s="37">
        <f>E59-E57</f>
        <v>-9270.5001666666667</v>
      </c>
      <c r="F58" s="33">
        <f>E58-D58</f>
        <v>-12170.500590986669</v>
      </c>
      <c r="G58" s="16">
        <f t="shared" si="5"/>
        <v>-4.196723727666499</v>
      </c>
      <c r="H58" s="17"/>
    </row>
    <row r="59" spans="1:8" ht="37.5" x14ac:dyDescent="0.3">
      <c r="A59" s="25" t="s">
        <v>56</v>
      </c>
      <c r="B59" s="26" t="s">
        <v>130</v>
      </c>
      <c r="C59" s="5" t="s">
        <v>103</v>
      </c>
      <c r="D59" s="32">
        <v>32356.553864319998</v>
      </c>
      <c r="E59" s="37">
        <v>2484</v>
      </c>
      <c r="F59" s="33">
        <f t="shared" si="0"/>
        <v>-29872.553864319998</v>
      </c>
      <c r="G59" s="30">
        <f t="shared" si="5"/>
        <v>-0.92323039065235124</v>
      </c>
      <c r="H59" s="7" t="s">
        <v>185</v>
      </c>
    </row>
    <row r="60" spans="1:8" ht="56.25" x14ac:dyDescent="0.3">
      <c r="A60" s="25" t="s">
        <v>58</v>
      </c>
      <c r="B60" s="26" t="s">
        <v>131</v>
      </c>
      <c r="C60" s="14"/>
      <c r="D60" s="32">
        <v>69532.839000000007</v>
      </c>
      <c r="E60" s="37">
        <v>4777.2700000000004</v>
      </c>
      <c r="F60" s="33">
        <f t="shared" si="0"/>
        <v>-64755.569000000003</v>
      </c>
      <c r="G60" s="30">
        <f t="shared" si="5"/>
        <v>-0.93129476562865487</v>
      </c>
      <c r="H60" s="7" t="s">
        <v>184</v>
      </c>
    </row>
    <row r="61" spans="1:8" x14ac:dyDescent="0.3">
      <c r="A61" s="55" t="s">
        <v>61</v>
      </c>
      <c r="B61" s="57" t="s">
        <v>132</v>
      </c>
      <c r="C61" s="5" t="s">
        <v>63</v>
      </c>
      <c r="D61" s="35"/>
      <c r="E61" s="33"/>
      <c r="F61" s="33"/>
      <c r="G61" s="16"/>
      <c r="H61" s="17"/>
    </row>
    <row r="62" spans="1:8" x14ac:dyDescent="0.3">
      <c r="A62" s="56"/>
      <c r="B62" s="58"/>
      <c r="C62" s="5" t="s">
        <v>133</v>
      </c>
      <c r="D62" s="35"/>
      <c r="E62" s="33"/>
      <c r="F62" s="33"/>
      <c r="G62" s="16"/>
      <c r="H62" s="17"/>
    </row>
    <row r="63" spans="1:8" x14ac:dyDescent="0.3">
      <c r="A63" s="3" t="s">
        <v>64</v>
      </c>
      <c r="B63" s="4" t="s">
        <v>134</v>
      </c>
      <c r="C63" s="23" t="s">
        <v>66</v>
      </c>
      <c r="D63" s="32">
        <f>D59/D60</f>
        <v>0.46534205031265868</v>
      </c>
      <c r="E63" s="33">
        <v>0.46534205031265868</v>
      </c>
      <c r="F63" s="33">
        <f t="shared" ref="F63" si="6">E63-D63</f>
        <v>0</v>
      </c>
      <c r="G63" s="15">
        <f t="shared" si="5"/>
        <v>0</v>
      </c>
      <c r="H63" s="7"/>
    </row>
    <row r="65" spans="1:8" x14ac:dyDescent="0.3">
      <c r="A65" s="6" t="s">
        <v>194</v>
      </c>
      <c r="B65" s="6"/>
    </row>
    <row r="66" spans="1:8" x14ac:dyDescent="0.3">
      <c r="A66" s="67" t="s">
        <v>195</v>
      </c>
      <c r="B66" s="67"/>
      <c r="C66" s="67"/>
      <c r="D66" s="67"/>
      <c r="E66" s="67"/>
      <c r="F66" s="67"/>
      <c r="G66" s="67"/>
      <c r="H66" s="67"/>
    </row>
    <row r="67" spans="1:8" x14ac:dyDescent="0.3">
      <c r="A67" s="67" t="s">
        <v>178</v>
      </c>
      <c r="B67" s="67"/>
      <c r="C67" s="67"/>
      <c r="D67" s="67"/>
      <c r="E67" s="67"/>
      <c r="F67" s="67"/>
      <c r="G67" s="67"/>
      <c r="H67" s="67"/>
    </row>
    <row r="68" spans="1:8" x14ac:dyDescent="0.3">
      <c r="A68" s="67" t="s">
        <v>196</v>
      </c>
      <c r="B68" s="67"/>
      <c r="C68" s="67"/>
      <c r="D68" s="67"/>
      <c r="E68" s="67"/>
      <c r="F68" s="67"/>
      <c r="G68" s="67"/>
      <c r="H68" s="67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197</v>
      </c>
      <c r="E73" s="2" t="s">
        <v>180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135</v>
      </c>
      <c r="D75" s="2"/>
      <c r="E75" s="2" t="s">
        <v>181</v>
      </c>
    </row>
  </sheetData>
  <mergeCells count="19">
    <mergeCell ref="A68:H68"/>
    <mergeCell ref="F12:G13"/>
    <mergeCell ref="H12:H14"/>
    <mergeCell ref="A61:A62"/>
    <mergeCell ref="B61:B62"/>
    <mergeCell ref="A66:H66"/>
    <mergeCell ref="A67:H67"/>
    <mergeCell ref="E12:E14"/>
    <mergeCell ref="A9:B9"/>
    <mergeCell ref="A12:A14"/>
    <mergeCell ref="B12:B14"/>
    <mergeCell ref="C12:C14"/>
    <mergeCell ref="D12:D14"/>
    <mergeCell ref="A8:B8"/>
    <mergeCell ref="F1:H1"/>
    <mergeCell ref="F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5" zoomScaleNormal="85" workbookViewId="0">
      <selection activeCell="J7" sqref="J7"/>
    </sheetView>
  </sheetViews>
  <sheetFormatPr defaultRowHeight="18.75" x14ac:dyDescent="0.3"/>
  <cols>
    <col min="1" max="1" width="9.140625" style="1"/>
    <col min="2" max="2" width="29.140625" style="1" customWidth="1"/>
    <col min="3" max="3" width="13.85546875" style="1" customWidth="1"/>
    <col min="4" max="4" width="17.28515625" style="1" customWidth="1"/>
    <col min="5" max="5" width="18.140625" style="1" customWidth="1"/>
    <col min="6" max="6" width="14.140625" style="1" customWidth="1"/>
    <col min="7" max="7" width="13.7109375" style="1" customWidth="1"/>
    <col min="8" max="8" width="29.140625" style="1" customWidth="1"/>
    <col min="9" max="16384" width="9.140625" style="1"/>
  </cols>
  <sheetData>
    <row r="1" spans="1:8" x14ac:dyDescent="0.3">
      <c r="F1" s="68" t="s">
        <v>85</v>
      </c>
      <c r="G1" s="68"/>
      <c r="H1" s="68"/>
    </row>
    <row r="2" spans="1:8" ht="144.75" customHeight="1" x14ac:dyDescent="0.3">
      <c r="F2" s="72" t="s">
        <v>86</v>
      </c>
      <c r="G2" s="72"/>
      <c r="H2" s="72"/>
    </row>
    <row r="3" spans="1:8" x14ac:dyDescent="0.3">
      <c r="F3" s="43"/>
      <c r="G3" s="43"/>
      <c r="H3" s="43"/>
    </row>
    <row r="4" spans="1:8" x14ac:dyDescent="0.3">
      <c r="A4" s="54" t="s">
        <v>137</v>
      </c>
      <c r="B4" s="54"/>
      <c r="C4" s="54"/>
      <c r="D4" s="54"/>
      <c r="E4" s="54"/>
      <c r="F4" s="54"/>
      <c r="G4" s="54"/>
      <c r="H4" s="54"/>
    </row>
    <row r="5" spans="1:8" ht="37.5" customHeight="1" x14ac:dyDescent="0.3">
      <c r="A5" s="73" t="s">
        <v>199</v>
      </c>
      <c r="B5" s="73"/>
      <c r="C5" s="73"/>
      <c r="D5" s="73"/>
      <c r="E5" s="73"/>
      <c r="F5" s="73"/>
      <c r="G5" s="73"/>
      <c r="H5" s="73"/>
    </row>
    <row r="6" spans="1:8" x14ac:dyDescent="0.3">
      <c r="A6" s="73" t="s">
        <v>136</v>
      </c>
      <c r="B6" s="73"/>
      <c r="C6" s="73"/>
      <c r="D6" s="73"/>
      <c r="E6" s="73"/>
      <c r="F6" s="73"/>
      <c r="G6" s="73"/>
      <c r="H6" s="73"/>
    </row>
    <row r="7" spans="1:8" ht="40.5" customHeight="1" x14ac:dyDescent="0.3">
      <c r="A7" s="8"/>
      <c r="B7" s="8"/>
      <c r="C7" s="8"/>
      <c r="D7" s="8"/>
      <c r="E7" s="8"/>
      <c r="F7" s="8"/>
      <c r="G7" s="8"/>
      <c r="H7" s="8"/>
    </row>
    <row r="8" spans="1:8" x14ac:dyDescent="0.3">
      <c r="A8" s="49" t="s">
        <v>77</v>
      </c>
      <c r="B8" s="49"/>
      <c r="C8" s="8"/>
      <c r="D8" s="8"/>
      <c r="E8" s="8"/>
      <c r="F8" s="8"/>
      <c r="G8" s="8"/>
      <c r="H8" s="8"/>
    </row>
    <row r="9" spans="1:8" x14ac:dyDescent="0.3">
      <c r="A9" s="49" t="s">
        <v>88</v>
      </c>
      <c r="B9" s="49"/>
      <c r="C9" s="8"/>
      <c r="D9" s="8"/>
      <c r="E9" s="8"/>
      <c r="F9" s="8"/>
      <c r="G9" s="8"/>
      <c r="H9" s="8"/>
    </row>
    <row r="12" spans="1:8" x14ac:dyDescent="0.3">
      <c r="A12" s="55" t="s">
        <v>0</v>
      </c>
      <c r="B12" s="55" t="s">
        <v>89</v>
      </c>
      <c r="C12" s="55" t="s">
        <v>90</v>
      </c>
      <c r="D12" s="55" t="s">
        <v>91</v>
      </c>
      <c r="E12" s="55" t="s">
        <v>92</v>
      </c>
      <c r="F12" s="59" t="s">
        <v>93</v>
      </c>
      <c r="G12" s="60"/>
      <c r="H12" s="51" t="s">
        <v>94</v>
      </c>
    </row>
    <row r="13" spans="1:8" x14ac:dyDescent="0.3">
      <c r="A13" s="63"/>
      <c r="B13" s="63"/>
      <c r="C13" s="63"/>
      <c r="D13" s="63"/>
      <c r="E13" s="63"/>
      <c r="F13" s="61"/>
      <c r="G13" s="62"/>
      <c r="H13" s="52"/>
    </row>
    <row r="14" spans="1:8" ht="56.25" x14ac:dyDescent="0.3">
      <c r="A14" s="56"/>
      <c r="B14" s="56"/>
      <c r="C14" s="56"/>
      <c r="D14" s="56"/>
      <c r="E14" s="56"/>
      <c r="F14" s="14" t="s">
        <v>95</v>
      </c>
      <c r="G14" s="3" t="s">
        <v>96</v>
      </c>
      <c r="H14" s="53"/>
    </row>
    <row r="15" spans="1:8" ht="75" x14ac:dyDescent="0.3">
      <c r="A15" s="3" t="s">
        <v>3</v>
      </c>
      <c r="B15" s="4" t="s">
        <v>97</v>
      </c>
      <c r="C15" s="14" t="s">
        <v>98</v>
      </c>
      <c r="D15" s="32">
        <f>D16+D22+D26+D27+D30</f>
        <v>17267.080999999998</v>
      </c>
      <c r="E15" s="33">
        <f>E16+E22+E26+E27+E30</f>
        <v>3586.3491666666664</v>
      </c>
      <c r="F15" s="33">
        <f>E15-D15</f>
        <v>-13680.731833333331</v>
      </c>
      <c r="G15" s="16">
        <f>E15/D15</f>
        <v>0.20769863572578751</v>
      </c>
      <c r="H15" s="17"/>
    </row>
    <row r="16" spans="1:8" ht="39" x14ac:dyDescent="0.3">
      <c r="A16" s="18">
        <v>1</v>
      </c>
      <c r="B16" s="19" t="s">
        <v>99</v>
      </c>
      <c r="C16" s="20" t="s">
        <v>100</v>
      </c>
      <c r="D16" s="32">
        <f>D19+D21</f>
        <v>2187.415</v>
      </c>
      <c r="E16" s="32">
        <f>E19+E21</f>
        <v>725</v>
      </c>
      <c r="F16" s="33">
        <f t="shared" ref="F16:F60" si="0">E16-D16</f>
        <v>-1462.415</v>
      </c>
      <c r="G16" s="16">
        <f t="shared" ref="G16:G34" si="1">E16/D16</f>
        <v>0.33144145029635436</v>
      </c>
      <c r="H16" s="17"/>
    </row>
    <row r="17" spans="1:8" x14ac:dyDescent="0.3">
      <c r="A17" s="21"/>
      <c r="B17" s="22" t="s">
        <v>101</v>
      </c>
      <c r="C17" s="5"/>
      <c r="D17" s="32"/>
      <c r="E17" s="34"/>
      <c r="F17" s="33"/>
      <c r="G17" s="16"/>
      <c r="H17" s="17"/>
    </row>
    <row r="18" spans="1:8" ht="37.5" x14ac:dyDescent="0.3">
      <c r="A18" s="21" t="s">
        <v>9</v>
      </c>
      <c r="B18" s="22" t="s">
        <v>102</v>
      </c>
      <c r="C18" s="5" t="s">
        <v>103</v>
      </c>
      <c r="D18" s="32"/>
      <c r="E18" s="34"/>
      <c r="F18" s="33"/>
      <c r="G18" s="16"/>
      <c r="H18" s="17"/>
    </row>
    <row r="19" spans="1:8" x14ac:dyDescent="0.3">
      <c r="A19" s="21" t="s">
        <v>12</v>
      </c>
      <c r="B19" s="22" t="s">
        <v>104</v>
      </c>
      <c r="C19" s="5" t="s">
        <v>103</v>
      </c>
      <c r="D19" s="35">
        <v>878.31899999999996</v>
      </c>
      <c r="E19" s="34">
        <v>400</v>
      </c>
      <c r="F19" s="33">
        <f t="shared" si="0"/>
        <v>-478.31899999999996</v>
      </c>
      <c r="G19" s="16">
        <f t="shared" si="1"/>
        <v>0.45541540146575449</v>
      </c>
      <c r="H19" s="17"/>
    </row>
    <row r="20" spans="1:8" x14ac:dyDescent="0.3">
      <c r="A20" s="21" t="s">
        <v>14</v>
      </c>
      <c r="B20" s="22" t="s">
        <v>105</v>
      </c>
      <c r="C20" s="5" t="s">
        <v>103</v>
      </c>
      <c r="D20" s="32"/>
      <c r="E20" s="34"/>
      <c r="F20" s="33"/>
      <c r="G20" s="16"/>
      <c r="H20" s="17"/>
    </row>
    <row r="21" spans="1:8" x14ac:dyDescent="0.3">
      <c r="A21" s="21" t="s">
        <v>15</v>
      </c>
      <c r="B21" s="22" t="s">
        <v>186</v>
      </c>
      <c r="C21" s="5" t="s">
        <v>103</v>
      </c>
      <c r="D21" s="35">
        <v>1309.096</v>
      </c>
      <c r="E21" s="34">
        <v>325</v>
      </c>
      <c r="F21" s="33">
        <f t="shared" ref="F21" si="2">E21-D21</f>
        <v>-984.096</v>
      </c>
      <c r="G21" s="16">
        <f t="shared" ref="G21" si="3">E21/D21</f>
        <v>0.24826292342196446</v>
      </c>
      <c r="H21" s="17"/>
    </row>
    <row r="22" spans="1:8" ht="39" x14ac:dyDescent="0.3">
      <c r="A22" s="18" t="s">
        <v>16</v>
      </c>
      <c r="B22" s="19" t="s">
        <v>106</v>
      </c>
      <c r="C22" s="5" t="s">
        <v>103</v>
      </c>
      <c r="D22" s="32">
        <f>D24+D25</f>
        <v>6867.2379999999994</v>
      </c>
      <c r="E22" s="33">
        <f>E24+E25</f>
        <v>2861.3491666666664</v>
      </c>
      <c r="F22" s="33">
        <f t="shared" si="0"/>
        <v>-4005.888833333333</v>
      </c>
      <c r="G22" s="16">
        <f t="shared" si="1"/>
        <v>0.41666666666666669</v>
      </c>
      <c r="H22" s="17"/>
    </row>
    <row r="23" spans="1:8" x14ac:dyDescent="0.3">
      <c r="A23" s="21"/>
      <c r="B23" s="22" t="s">
        <v>107</v>
      </c>
      <c r="C23" s="5" t="s">
        <v>103</v>
      </c>
      <c r="D23" s="32"/>
      <c r="E23" s="34"/>
      <c r="F23" s="33"/>
      <c r="G23" s="16"/>
      <c r="H23" s="17"/>
    </row>
    <row r="24" spans="1:8" x14ac:dyDescent="0.3">
      <c r="A24" s="21" t="s">
        <v>19</v>
      </c>
      <c r="B24" s="22" t="s">
        <v>108</v>
      </c>
      <c r="C24" s="5" t="s">
        <v>103</v>
      </c>
      <c r="D24" s="35">
        <v>6248.6239999999998</v>
      </c>
      <c r="E24" s="34">
        <v>2603.5933333333332</v>
      </c>
      <c r="F24" s="33">
        <f t="shared" si="0"/>
        <v>-3645.0306666666665</v>
      </c>
      <c r="G24" s="16">
        <f t="shared" si="1"/>
        <v>0.41666666666666669</v>
      </c>
      <c r="H24" s="17"/>
    </row>
    <row r="25" spans="1:8" x14ac:dyDescent="0.3">
      <c r="A25" s="21" t="s">
        <v>21</v>
      </c>
      <c r="B25" s="22" t="s">
        <v>109</v>
      </c>
      <c r="C25" s="5" t="s">
        <v>103</v>
      </c>
      <c r="D25" s="35">
        <v>618.61400000000003</v>
      </c>
      <c r="E25" s="34">
        <v>257.75583333333333</v>
      </c>
      <c r="F25" s="33">
        <f t="shared" si="0"/>
        <v>-360.8581666666667</v>
      </c>
      <c r="G25" s="16">
        <f t="shared" si="1"/>
        <v>0.41666666666666663</v>
      </c>
      <c r="H25" s="17"/>
    </row>
    <row r="26" spans="1:8" ht="19.5" x14ac:dyDescent="0.3">
      <c r="A26" s="18" t="s">
        <v>23</v>
      </c>
      <c r="B26" s="19" t="s">
        <v>24</v>
      </c>
      <c r="C26" s="5" t="s">
        <v>103</v>
      </c>
      <c r="D26" s="32">
        <v>7180.2</v>
      </c>
      <c r="E26" s="33">
        <v>0</v>
      </c>
      <c r="F26" s="33">
        <f t="shared" si="0"/>
        <v>-7180.2</v>
      </c>
      <c r="G26" s="16">
        <f t="shared" si="1"/>
        <v>0</v>
      </c>
      <c r="H26" s="17"/>
    </row>
    <row r="27" spans="1:8" ht="19.5" x14ac:dyDescent="0.3">
      <c r="A27" s="18" t="s">
        <v>25</v>
      </c>
      <c r="B27" s="19" t="s">
        <v>110</v>
      </c>
      <c r="C27" s="5" t="s">
        <v>103</v>
      </c>
      <c r="D27" s="32">
        <v>0</v>
      </c>
      <c r="E27" s="33">
        <v>0</v>
      </c>
      <c r="F27" s="33">
        <f t="shared" si="0"/>
        <v>0</v>
      </c>
      <c r="G27" s="16"/>
      <c r="H27" s="17"/>
    </row>
    <row r="28" spans="1:8" x14ac:dyDescent="0.3">
      <c r="A28" s="21"/>
      <c r="B28" s="22" t="s">
        <v>107</v>
      </c>
      <c r="C28" s="5" t="s">
        <v>103</v>
      </c>
      <c r="D28" s="32"/>
      <c r="E28" s="34"/>
      <c r="F28" s="33">
        <f t="shared" si="0"/>
        <v>0</v>
      </c>
      <c r="G28" s="16"/>
      <c r="H28" s="17"/>
    </row>
    <row r="29" spans="1:8" ht="56.25" x14ac:dyDescent="0.3">
      <c r="A29" s="21" t="s">
        <v>27</v>
      </c>
      <c r="B29" s="22" t="s">
        <v>111</v>
      </c>
      <c r="C29" s="5" t="s">
        <v>103</v>
      </c>
      <c r="D29" s="32">
        <v>0</v>
      </c>
      <c r="E29" s="34">
        <v>0</v>
      </c>
      <c r="F29" s="33">
        <f t="shared" si="0"/>
        <v>0</v>
      </c>
      <c r="G29" s="16"/>
      <c r="H29" s="17"/>
    </row>
    <row r="30" spans="1:8" ht="39" x14ac:dyDescent="0.3">
      <c r="A30" s="18">
        <v>5</v>
      </c>
      <c r="B30" s="19" t="s">
        <v>112</v>
      </c>
      <c r="C30" s="5" t="s">
        <v>103</v>
      </c>
      <c r="D30" s="32">
        <f>D32+D33+D34</f>
        <v>1032.2280000000001</v>
      </c>
      <c r="E30" s="32">
        <f>E32+E33+E34</f>
        <v>0</v>
      </c>
      <c r="F30" s="33">
        <f t="shared" si="0"/>
        <v>-1032.2280000000001</v>
      </c>
      <c r="G30" s="16">
        <f t="shared" si="1"/>
        <v>0</v>
      </c>
      <c r="H30" s="17"/>
    </row>
    <row r="31" spans="1:8" x14ac:dyDescent="0.3">
      <c r="A31" s="21"/>
      <c r="B31" s="22" t="s">
        <v>107</v>
      </c>
      <c r="C31" s="5" t="s">
        <v>103</v>
      </c>
      <c r="D31" s="32"/>
      <c r="E31" s="34"/>
      <c r="F31" s="33"/>
      <c r="G31" s="16"/>
      <c r="H31" s="17"/>
    </row>
    <row r="32" spans="1:8" ht="37.5" x14ac:dyDescent="0.3">
      <c r="A32" s="21" t="s">
        <v>29</v>
      </c>
      <c r="B32" s="22" t="s">
        <v>114</v>
      </c>
      <c r="C32" s="5" t="s">
        <v>103</v>
      </c>
      <c r="D32" s="35">
        <v>0</v>
      </c>
      <c r="E32" s="34">
        <v>0</v>
      </c>
      <c r="F32" s="33">
        <f t="shared" si="0"/>
        <v>0</v>
      </c>
      <c r="G32" s="16"/>
      <c r="H32" s="17"/>
    </row>
    <row r="33" spans="1:8" x14ac:dyDescent="0.3">
      <c r="A33" s="23" t="s">
        <v>30</v>
      </c>
      <c r="B33" s="22" t="s">
        <v>113</v>
      </c>
      <c r="C33" s="5" t="s">
        <v>103</v>
      </c>
      <c r="D33" s="35">
        <v>0</v>
      </c>
      <c r="E33" s="36">
        <v>0</v>
      </c>
      <c r="F33" s="33">
        <f t="shared" si="0"/>
        <v>0</v>
      </c>
      <c r="G33" s="16"/>
      <c r="H33" s="17"/>
    </row>
    <row r="34" spans="1:8" ht="37.5" x14ac:dyDescent="0.3">
      <c r="A34" s="23" t="s">
        <v>31</v>
      </c>
      <c r="B34" s="22" t="s">
        <v>116</v>
      </c>
      <c r="C34" s="5" t="s">
        <v>103</v>
      </c>
      <c r="D34" s="35">
        <v>1032.2280000000001</v>
      </c>
      <c r="E34" s="36">
        <v>0</v>
      </c>
      <c r="F34" s="33">
        <f t="shared" si="0"/>
        <v>-1032.2280000000001</v>
      </c>
      <c r="G34" s="16">
        <f t="shared" si="1"/>
        <v>0</v>
      </c>
      <c r="H34" s="17"/>
    </row>
    <row r="35" spans="1:8" ht="37.5" x14ac:dyDescent="0.3">
      <c r="A35" s="25" t="s">
        <v>33</v>
      </c>
      <c r="B35" s="26" t="s">
        <v>117</v>
      </c>
      <c r="C35" s="5" t="s">
        <v>103</v>
      </c>
      <c r="D35" s="32">
        <f>D36</f>
        <v>12189.47244</v>
      </c>
      <c r="E35" s="37">
        <f>E36</f>
        <v>8168.1509999999998</v>
      </c>
      <c r="F35" s="33">
        <f t="shared" si="0"/>
        <v>-4021.3214399999997</v>
      </c>
      <c r="G35" s="27">
        <f>F35/D35</f>
        <v>-0.3299011880779969</v>
      </c>
      <c r="H35" s="17"/>
    </row>
    <row r="36" spans="1:8" ht="58.5" x14ac:dyDescent="0.3">
      <c r="A36" s="28" t="s">
        <v>35</v>
      </c>
      <c r="B36" s="29" t="s">
        <v>118</v>
      </c>
      <c r="C36" s="5" t="s">
        <v>103</v>
      </c>
      <c r="D36" s="32">
        <f>SUM(D38:D48)</f>
        <v>12189.47244</v>
      </c>
      <c r="E36" s="32">
        <f>SUM(E38:E48)</f>
        <v>8168.1509999999998</v>
      </c>
      <c r="F36" s="33">
        <f t="shared" si="0"/>
        <v>-4021.3214399999997</v>
      </c>
      <c r="G36" s="27">
        <f t="shared" ref="G36:G43" si="4">F36/D36</f>
        <v>-0.3299011880779969</v>
      </c>
      <c r="H36" s="17"/>
    </row>
    <row r="37" spans="1:8" x14ac:dyDescent="0.3">
      <c r="A37" s="23"/>
      <c r="B37" s="24" t="s">
        <v>101</v>
      </c>
      <c r="C37" s="5" t="s">
        <v>103</v>
      </c>
      <c r="D37" s="32"/>
      <c r="E37" s="36"/>
      <c r="F37" s="33"/>
      <c r="G37" s="16"/>
      <c r="H37" s="17"/>
    </row>
    <row r="38" spans="1:8" ht="56.25" x14ac:dyDescent="0.3">
      <c r="A38" s="23" t="s">
        <v>37</v>
      </c>
      <c r="B38" s="24" t="s">
        <v>119</v>
      </c>
      <c r="C38" s="5" t="s">
        <v>103</v>
      </c>
      <c r="D38" s="35">
        <v>7227.72</v>
      </c>
      <c r="E38" s="36">
        <v>4486</v>
      </c>
      <c r="F38" s="33">
        <f t="shared" si="0"/>
        <v>-2741.7200000000003</v>
      </c>
      <c r="G38" s="16">
        <f t="shared" si="4"/>
        <v>-0.37933400851167454</v>
      </c>
      <c r="H38" s="17"/>
    </row>
    <row r="39" spans="1:8" x14ac:dyDescent="0.3">
      <c r="A39" s="23" t="s">
        <v>38</v>
      </c>
      <c r="B39" s="24" t="s">
        <v>109</v>
      </c>
      <c r="C39" s="5" t="s">
        <v>103</v>
      </c>
      <c r="D39" s="35">
        <v>715.54428000000007</v>
      </c>
      <c r="E39" s="36">
        <v>410</v>
      </c>
      <c r="F39" s="33">
        <f t="shared" si="0"/>
        <v>-305.54428000000007</v>
      </c>
      <c r="G39" s="16">
        <f t="shared" si="4"/>
        <v>-0.42700960449296027</v>
      </c>
      <c r="H39" s="17"/>
    </row>
    <row r="40" spans="1:8" x14ac:dyDescent="0.3">
      <c r="A40" s="23" t="s">
        <v>39</v>
      </c>
      <c r="B40" s="22" t="s">
        <v>125</v>
      </c>
      <c r="C40" s="5" t="s">
        <v>103</v>
      </c>
      <c r="D40" s="35">
        <v>1372.1064000000001</v>
      </c>
      <c r="E40" s="36">
        <v>278</v>
      </c>
      <c r="F40" s="33">
        <f t="shared" si="0"/>
        <v>-1094.1064000000001</v>
      </c>
      <c r="G40" s="16">
        <f t="shared" si="4"/>
        <v>-0.79739180576666646</v>
      </c>
      <c r="H40" s="17"/>
    </row>
    <row r="41" spans="1:8" x14ac:dyDescent="0.3">
      <c r="A41" s="23" t="s">
        <v>40</v>
      </c>
      <c r="B41" s="22" t="s">
        <v>186</v>
      </c>
      <c r="C41" s="5" t="s">
        <v>103</v>
      </c>
      <c r="D41" s="35">
        <v>215.29660000000001</v>
      </c>
      <c r="E41" s="36">
        <v>100</v>
      </c>
      <c r="F41" s="33">
        <f t="shared" si="0"/>
        <v>-115.29660000000001</v>
      </c>
      <c r="G41" s="16"/>
      <c r="H41" s="17"/>
    </row>
    <row r="42" spans="1:8" x14ac:dyDescent="0.3">
      <c r="A42" s="23" t="s">
        <v>41</v>
      </c>
      <c r="B42" s="24" t="s">
        <v>120</v>
      </c>
      <c r="C42" s="5" t="s">
        <v>103</v>
      </c>
      <c r="D42" s="35">
        <v>121.09440000000001</v>
      </c>
      <c r="E42" s="36">
        <v>5</v>
      </c>
      <c r="F42" s="33">
        <f t="shared" si="0"/>
        <v>-116.09440000000001</v>
      </c>
      <c r="G42" s="16">
        <f t="shared" si="4"/>
        <v>-0.9587098990539612</v>
      </c>
      <c r="H42" s="17"/>
    </row>
    <row r="43" spans="1:8" ht="37.5" x14ac:dyDescent="0.3">
      <c r="A43" s="21" t="s">
        <v>42</v>
      </c>
      <c r="B43" s="22" t="s">
        <v>121</v>
      </c>
      <c r="C43" s="5" t="s">
        <v>103</v>
      </c>
      <c r="D43" s="35">
        <v>254.5</v>
      </c>
      <c r="E43" s="34">
        <v>220</v>
      </c>
      <c r="F43" s="33">
        <f t="shared" si="0"/>
        <v>-34.5</v>
      </c>
      <c r="G43" s="16">
        <f t="shared" si="4"/>
        <v>-0.13555992141453832</v>
      </c>
      <c r="H43" s="17"/>
    </row>
    <row r="44" spans="1:8" ht="37.5" x14ac:dyDescent="0.3">
      <c r="A44" s="21" t="s">
        <v>43</v>
      </c>
      <c r="B44" s="22" t="s">
        <v>122</v>
      </c>
      <c r="C44" s="5" t="s">
        <v>103</v>
      </c>
      <c r="D44" s="35">
        <v>0</v>
      </c>
      <c r="E44" s="34">
        <v>791.57550000000003</v>
      </c>
      <c r="F44" s="33">
        <f t="shared" si="0"/>
        <v>791.57550000000003</v>
      </c>
      <c r="G44" s="16"/>
      <c r="H44" s="17"/>
    </row>
    <row r="45" spans="1:8" x14ac:dyDescent="0.3">
      <c r="A45" s="21" t="s">
        <v>46</v>
      </c>
      <c r="B45" s="22" t="s">
        <v>115</v>
      </c>
      <c r="C45" s="5" t="s">
        <v>103</v>
      </c>
      <c r="D45" s="35">
        <v>1477.64</v>
      </c>
      <c r="E45" s="34">
        <v>1365</v>
      </c>
      <c r="F45" s="33">
        <f t="shared" si="0"/>
        <v>-112.6400000000001</v>
      </c>
      <c r="G45" s="16">
        <f t="shared" ref="G45:G63" si="5">F45/D45</f>
        <v>-7.6229663517500948E-2</v>
      </c>
      <c r="H45" s="17"/>
    </row>
    <row r="46" spans="1:8" x14ac:dyDescent="0.3">
      <c r="A46" s="21" t="s">
        <v>47</v>
      </c>
      <c r="B46" s="22" t="s">
        <v>187</v>
      </c>
      <c r="C46" s="5" t="s">
        <v>103</v>
      </c>
      <c r="D46" s="35">
        <v>0</v>
      </c>
      <c r="E46" s="34">
        <v>200</v>
      </c>
      <c r="F46" s="33">
        <f t="shared" si="0"/>
        <v>200</v>
      </c>
      <c r="G46" s="16"/>
      <c r="H46" s="17"/>
    </row>
    <row r="47" spans="1:8" x14ac:dyDescent="0.3">
      <c r="A47" s="21" t="s">
        <v>49</v>
      </c>
      <c r="B47" s="22" t="s">
        <v>124</v>
      </c>
      <c r="C47" s="5" t="s">
        <v>103</v>
      </c>
      <c r="D47" s="35">
        <v>80.581199999999995</v>
      </c>
      <c r="E47" s="34">
        <v>33.575499999999998</v>
      </c>
      <c r="F47" s="33">
        <f t="shared" si="0"/>
        <v>-47.005699999999997</v>
      </c>
      <c r="G47" s="16">
        <f t="shared" si="5"/>
        <v>-0.58333333333333337</v>
      </c>
      <c r="H47" s="17"/>
    </row>
    <row r="48" spans="1:8" s="2" customFormat="1" ht="37.5" x14ac:dyDescent="0.3">
      <c r="A48" s="3" t="s">
        <v>50</v>
      </c>
      <c r="B48" s="4" t="s">
        <v>188</v>
      </c>
      <c r="C48" s="14" t="s">
        <v>103</v>
      </c>
      <c r="D48" s="32">
        <f>SUM(D50:D56)</f>
        <v>724.9895600000001</v>
      </c>
      <c r="E48" s="32">
        <f>SUM(E50:E56)</f>
        <v>279</v>
      </c>
      <c r="F48" s="33">
        <f t="shared" si="0"/>
        <v>-445.9895600000001</v>
      </c>
      <c r="G48" s="16">
        <f t="shared" si="5"/>
        <v>-0.61516687219606314</v>
      </c>
      <c r="H48" s="46"/>
    </row>
    <row r="49" spans="1:8" x14ac:dyDescent="0.3">
      <c r="A49" s="21"/>
      <c r="B49" s="22" t="s">
        <v>101</v>
      </c>
      <c r="C49" s="5" t="s">
        <v>103</v>
      </c>
      <c r="D49" s="35"/>
      <c r="E49" s="34"/>
      <c r="F49" s="33"/>
      <c r="G49" s="16"/>
      <c r="H49" s="17"/>
    </row>
    <row r="50" spans="1:8" x14ac:dyDescent="0.3">
      <c r="A50" s="21" t="s">
        <v>161</v>
      </c>
      <c r="B50" s="22" t="s">
        <v>189</v>
      </c>
      <c r="C50" s="5" t="s">
        <v>103</v>
      </c>
      <c r="D50" s="35">
        <v>23.32</v>
      </c>
      <c r="E50" s="34">
        <v>17</v>
      </c>
      <c r="F50" s="33">
        <f t="shared" si="0"/>
        <v>-6.32</v>
      </c>
      <c r="G50" s="16">
        <f t="shared" si="5"/>
        <v>-0.27101200686106347</v>
      </c>
      <c r="H50" s="17"/>
    </row>
    <row r="51" spans="1:8" x14ac:dyDescent="0.3">
      <c r="A51" s="21" t="s">
        <v>163</v>
      </c>
      <c r="B51" s="22" t="s">
        <v>190</v>
      </c>
      <c r="C51" s="5" t="s">
        <v>103</v>
      </c>
      <c r="D51" s="35">
        <v>17.500600000000002</v>
      </c>
      <c r="E51" s="34">
        <v>60</v>
      </c>
      <c r="F51" s="33">
        <f t="shared" si="0"/>
        <v>42.499399999999994</v>
      </c>
      <c r="G51" s="16">
        <f t="shared" si="5"/>
        <v>2.4284538815812025</v>
      </c>
      <c r="H51" s="17"/>
    </row>
    <row r="52" spans="1:8" x14ac:dyDescent="0.3">
      <c r="A52" s="21" t="s">
        <v>165</v>
      </c>
      <c r="B52" s="22" t="s">
        <v>123</v>
      </c>
      <c r="C52" s="5" t="s">
        <v>103</v>
      </c>
      <c r="D52" s="35">
        <v>23.341200000000001</v>
      </c>
      <c r="E52" s="34">
        <v>2</v>
      </c>
      <c r="F52" s="33">
        <f t="shared" si="0"/>
        <v>-21.341200000000001</v>
      </c>
      <c r="G52" s="16">
        <f t="shared" si="5"/>
        <v>-0.91431460250544105</v>
      </c>
      <c r="H52" s="17"/>
    </row>
    <row r="53" spans="1:8" x14ac:dyDescent="0.3">
      <c r="A53" s="21" t="s">
        <v>166</v>
      </c>
      <c r="B53" s="22" t="s">
        <v>126</v>
      </c>
      <c r="C53" s="5" t="s">
        <v>103</v>
      </c>
      <c r="D53" s="35">
        <v>225.02956</v>
      </c>
      <c r="E53" s="34">
        <v>200</v>
      </c>
      <c r="F53" s="33">
        <f t="shared" si="0"/>
        <v>-25.029560000000004</v>
      </c>
      <c r="G53" s="16">
        <f t="shared" si="5"/>
        <v>-0.11122787601771075</v>
      </c>
      <c r="H53" s="17"/>
    </row>
    <row r="54" spans="1:8" x14ac:dyDescent="0.3">
      <c r="A54" s="21" t="s">
        <v>168</v>
      </c>
      <c r="B54" s="22" t="s">
        <v>191</v>
      </c>
      <c r="C54" s="5" t="s">
        <v>103</v>
      </c>
      <c r="D54" s="35">
        <v>36.803200000000004</v>
      </c>
      <c r="E54" s="34">
        <v>0</v>
      </c>
      <c r="F54" s="33">
        <f t="shared" si="0"/>
        <v>-36.803200000000004</v>
      </c>
      <c r="G54" s="16">
        <f t="shared" si="5"/>
        <v>-1</v>
      </c>
      <c r="H54" s="17"/>
    </row>
    <row r="55" spans="1:8" ht="37.5" x14ac:dyDescent="0.3">
      <c r="A55" s="21" t="s">
        <v>170</v>
      </c>
      <c r="B55" s="22" t="s">
        <v>192</v>
      </c>
      <c r="C55" s="5" t="s">
        <v>103</v>
      </c>
      <c r="D55" s="35">
        <v>177.285</v>
      </c>
      <c r="E55" s="34">
        <v>0</v>
      </c>
      <c r="F55" s="33">
        <f t="shared" si="0"/>
        <v>-177.285</v>
      </c>
      <c r="G55" s="16">
        <f t="shared" si="5"/>
        <v>-1</v>
      </c>
      <c r="H55" s="17"/>
    </row>
    <row r="56" spans="1:8" ht="56.25" x14ac:dyDescent="0.3">
      <c r="A56" s="21" t="s">
        <v>193</v>
      </c>
      <c r="B56" s="22" t="s">
        <v>127</v>
      </c>
      <c r="C56" s="5" t="s">
        <v>103</v>
      </c>
      <c r="D56" s="35">
        <v>221.71</v>
      </c>
      <c r="E56" s="34">
        <v>0</v>
      </c>
      <c r="F56" s="33">
        <f t="shared" si="0"/>
        <v>-221.71</v>
      </c>
      <c r="G56" s="16"/>
      <c r="H56" s="17"/>
    </row>
    <row r="57" spans="1:8" x14ac:dyDescent="0.3">
      <c r="A57" s="25" t="s">
        <v>52</v>
      </c>
      <c r="B57" s="26" t="s">
        <v>128</v>
      </c>
      <c r="C57" s="5" t="s">
        <v>103</v>
      </c>
      <c r="D57" s="32">
        <f>D35+D15</f>
        <v>29456.553439999996</v>
      </c>
      <c r="E57" s="37">
        <f>E35+E15</f>
        <v>11754.500166666667</v>
      </c>
      <c r="F57" s="33">
        <f t="shared" si="0"/>
        <v>-17702.053273333331</v>
      </c>
      <c r="G57" s="30">
        <f t="shared" si="5"/>
        <v>-0.60095466733372638</v>
      </c>
      <c r="H57" s="17"/>
    </row>
    <row r="58" spans="1:8" x14ac:dyDescent="0.3">
      <c r="A58" s="25" t="s">
        <v>54</v>
      </c>
      <c r="B58" s="26" t="s">
        <v>129</v>
      </c>
      <c r="C58" s="5" t="s">
        <v>103</v>
      </c>
      <c r="D58" s="32">
        <f>D59-D57</f>
        <v>2900.0004243200019</v>
      </c>
      <c r="E58" s="37">
        <f>E59-E57</f>
        <v>-9270.5001666666667</v>
      </c>
      <c r="F58" s="33">
        <f>E58-D58</f>
        <v>-12170.500590986669</v>
      </c>
      <c r="G58" s="16">
        <f t="shared" si="5"/>
        <v>-4.196723727666499</v>
      </c>
      <c r="H58" s="17"/>
    </row>
    <row r="59" spans="1:8" ht="37.5" x14ac:dyDescent="0.3">
      <c r="A59" s="25" t="s">
        <v>56</v>
      </c>
      <c r="B59" s="26" t="s">
        <v>130</v>
      </c>
      <c r="C59" s="5" t="s">
        <v>103</v>
      </c>
      <c r="D59" s="32">
        <v>32356.553864319998</v>
      </c>
      <c r="E59" s="37">
        <v>2484</v>
      </c>
      <c r="F59" s="33">
        <f t="shared" si="0"/>
        <v>-29872.553864319998</v>
      </c>
      <c r="G59" s="30">
        <f t="shared" si="5"/>
        <v>-0.92323039065235124</v>
      </c>
      <c r="H59" s="7" t="s">
        <v>185</v>
      </c>
    </row>
    <row r="60" spans="1:8" ht="56.25" x14ac:dyDescent="0.3">
      <c r="A60" s="25" t="s">
        <v>58</v>
      </c>
      <c r="B60" s="26" t="s">
        <v>131</v>
      </c>
      <c r="C60" s="14"/>
      <c r="D60" s="32">
        <v>69532.839000000007</v>
      </c>
      <c r="E60" s="37">
        <v>4777.2700000000004</v>
      </c>
      <c r="F60" s="33">
        <f t="shared" si="0"/>
        <v>-64755.569000000003</v>
      </c>
      <c r="G60" s="30">
        <f t="shared" si="5"/>
        <v>-0.93129476562865487</v>
      </c>
      <c r="H60" s="7" t="s">
        <v>184</v>
      </c>
    </row>
    <row r="61" spans="1:8" x14ac:dyDescent="0.3">
      <c r="A61" s="55" t="s">
        <v>61</v>
      </c>
      <c r="B61" s="57" t="s">
        <v>132</v>
      </c>
      <c r="C61" s="5" t="s">
        <v>63</v>
      </c>
      <c r="D61" s="35"/>
      <c r="E61" s="33"/>
      <c r="F61" s="33"/>
      <c r="G61" s="16"/>
      <c r="H61" s="17"/>
    </row>
    <row r="62" spans="1:8" x14ac:dyDescent="0.3">
      <c r="A62" s="56"/>
      <c r="B62" s="58"/>
      <c r="C62" s="5" t="s">
        <v>133</v>
      </c>
      <c r="D62" s="35"/>
      <c r="E62" s="33"/>
      <c r="F62" s="33"/>
      <c r="G62" s="16"/>
      <c r="H62" s="17"/>
    </row>
    <row r="63" spans="1:8" x14ac:dyDescent="0.3">
      <c r="A63" s="3" t="s">
        <v>64</v>
      </c>
      <c r="B63" s="4" t="s">
        <v>134</v>
      </c>
      <c r="C63" s="23" t="s">
        <v>66</v>
      </c>
      <c r="D63" s="32">
        <f>D59/D60</f>
        <v>0.46534205031265868</v>
      </c>
      <c r="E63" s="33">
        <v>0.46534205031265868</v>
      </c>
      <c r="F63" s="33">
        <f t="shared" ref="F63" si="6">E63-D63</f>
        <v>0</v>
      </c>
      <c r="G63" s="15">
        <f t="shared" si="5"/>
        <v>0</v>
      </c>
      <c r="H63" s="7"/>
    </row>
    <row r="65" spans="1:8" x14ac:dyDescent="0.3">
      <c r="A65" s="6" t="s">
        <v>194</v>
      </c>
      <c r="B65" s="6"/>
    </row>
    <row r="66" spans="1:8" x14ac:dyDescent="0.3">
      <c r="A66" s="67" t="s">
        <v>195</v>
      </c>
      <c r="B66" s="67"/>
      <c r="C66" s="67"/>
      <c r="D66" s="67"/>
      <c r="E66" s="67"/>
      <c r="F66" s="67"/>
      <c r="G66" s="67"/>
      <c r="H66" s="67"/>
    </row>
    <row r="67" spans="1:8" x14ac:dyDescent="0.3">
      <c r="A67" s="67" t="s">
        <v>178</v>
      </c>
      <c r="B67" s="67"/>
      <c r="C67" s="67"/>
      <c r="D67" s="67"/>
      <c r="E67" s="67"/>
      <c r="F67" s="67"/>
      <c r="G67" s="67"/>
      <c r="H67" s="67"/>
    </row>
    <row r="68" spans="1:8" x14ac:dyDescent="0.3">
      <c r="A68" s="67" t="s">
        <v>196</v>
      </c>
      <c r="B68" s="67"/>
      <c r="C68" s="67"/>
      <c r="D68" s="67"/>
      <c r="E68" s="67"/>
      <c r="F68" s="67"/>
      <c r="G68" s="67"/>
      <c r="H68" s="67"/>
    </row>
    <row r="69" spans="1:8" x14ac:dyDescent="0.3">
      <c r="A69" s="9"/>
      <c r="B69" s="9"/>
      <c r="C69" s="9"/>
      <c r="D69" s="9"/>
      <c r="E69" s="9"/>
      <c r="F69" s="9"/>
      <c r="G69" s="9"/>
      <c r="H69" s="9"/>
    </row>
    <row r="70" spans="1:8" x14ac:dyDescent="0.3">
      <c r="A70" s="9"/>
      <c r="B70" s="9"/>
      <c r="C70" s="9"/>
      <c r="D70" s="9"/>
      <c r="E70" s="9"/>
      <c r="F70" s="9"/>
      <c r="G70" s="9"/>
      <c r="H70" s="9"/>
    </row>
    <row r="71" spans="1:8" x14ac:dyDescent="0.3">
      <c r="A71" s="9"/>
      <c r="B71" s="9"/>
      <c r="C71" s="9"/>
      <c r="D71" s="9"/>
      <c r="E71" s="9"/>
      <c r="F71" s="9"/>
      <c r="G71" s="9"/>
      <c r="H71" s="9"/>
    </row>
    <row r="73" spans="1:8" x14ac:dyDescent="0.3">
      <c r="B73" s="2" t="s">
        <v>197</v>
      </c>
      <c r="E73" s="2" t="s">
        <v>180</v>
      </c>
    </row>
    <row r="74" spans="1:8" x14ac:dyDescent="0.3">
      <c r="B74" s="2"/>
      <c r="C74" s="2"/>
      <c r="D74" s="2"/>
      <c r="E74" s="2"/>
    </row>
    <row r="75" spans="1:8" x14ac:dyDescent="0.3">
      <c r="B75" s="2" t="s">
        <v>135</v>
      </c>
      <c r="D75" s="2"/>
      <c r="E75" s="2" t="s">
        <v>181</v>
      </c>
    </row>
  </sheetData>
  <mergeCells count="19">
    <mergeCell ref="A8:B8"/>
    <mergeCell ref="F1:H1"/>
    <mergeCell ref="F2:H2"/>
    <mergeCell ref="A4:H4"/>
    <mergeCell ref="A5:H5"/>
    <mergeCell ref="A6:H6"/>
    <mergeCell ref="A9:B9"/>
    <mergeCell ref="A12:A14"/>
    <mergeCell ref="B12:B14"/>
    <mergeCell ref="C12:C14"/>
    <mergeCell ref="D12:D14"/>
    <mergeCell ref="A68:H68"/>
    <mergeCell ref="F12:G13"/>
    <mergeCell ref="H12:H14"/>
    <mergeCell ref="A61:A62"/>
    <mergeCell ref="B61:B62"/>
    <mergeCell ref="A66:H66"/>
    <mergeCell ref="A67:H67"/>
    <mergeCell ref="E12:E1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сведения</vt:lpstr>
      <vt:lpstr>отчет</vt:lpstr>
      <vt:lpstr>сведения на гос</vt:lpstr>
      <vt:lpstr>отчет на гос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2017-06-20T06:32:01Z</cp:lastPrinted>
  <dcterms:created xsi:type="dcterms:W3CDTF">2015-12-07T12:58:34Z</dcterms:created>
  <dcterms:modified xsi:type="dcterms:W3CDTF">2017-06-20T09:37:45Z</dcterms:modified>
</cp:coreProperties>
</file>