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5360" windowHeight="7785"/>
  </bookViews>
  <sheets>
    <sheet name="ИТС на 2020 по Каналу" sheetId="1" r:id="rId1"/>
    <sheet name="Расшифровка прочих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s">[1]Dictionaries!$C$2:$C$5</definedName>
    <definedName name="AS2DocOpenMode" hidden="1">"AS2DocumentEdit"</definedName>
    <definedName name="ClDate">[2]Info!$G$6</definedName>
    <definedName name="CompOt">#N/A</definedName>
    <definedName name="CompRas">#N/A</definedName>
    <definedName name="CurrBase">[3]Configure!$D$1</definedName>
    <definedName name="EURO_PRICING">'[4]Exchange Rate Link Sheet'!$I$16</definedName>
    <definedName name="EURO_RATE">'[4]Exchange Rate Link Sheet'!$I$12</definedName>
    <definedName name="ew">#N/A</definedName>
    <definedName name="Excel_BuiltIn__FilterDatabase_1">"$Расшифровка.$#ССЫЛ!$#ССЫЛ!:$#ССЫЛ!$#ССЫЛ!"</definedName>
    <definedName name="fg">#N/A</definedName>
    <definedName name="FX_RATE">'[3]Exchange Rate Link Sheet'!$I$10</definedName>
    <definedName name="k">#N/A</definedName>
    <definedName name="kto">[5]Форма2!$C$19:$C$24,[5]Форма2!$E$19:$F$24,[5]Форма2!$D$26:$F$31,[5]Форма2!$C$33:$C$38,[5]Форма2!$E$33:$F$38,[5]Форма2!$D$40:$F$43,[5]Форма2!$C$45:$C$48,[5]Форма2!$E$45:$F$48,[5]Форма2!$C$19</definedName>
    <definedName name="LC_PRICING">'[4]Exchange Rate Link Sheet'!$I$14</definedName>
    <definedName name="m_2005">'[6]1NK'!$R$10:$R$1877</definedName>
    <definedName name="m_2006">'[6]1NK'!$S$10:$S$1838</definedName>
    <definedName name="m_2007">'[6]1NK'!$T$10:$T$1838</definedName>
    <definedName name="m_OTM2005">'[7]2.2 ОтклОТМ'!$G$1:$G$65536</definedName>
    <definedName name="m_OTM2006">'[7]2.2 ОтклОТМ'!$J$1:$J$65536</definedName>
    <definedName name="m_OTM2007">'[7]2.2 ОтклОТМ'!$M$1:$M$65536</definedName>
    <definedName name="m_OTM2008">'[7]2.2 ОтклОТМ'!$P$1:$P$65536</definedName>
    <definedName name="m_OTM2009">'[7]2.2 ОтклОТМ'!$S$1:$S$65536</definedName>
    <definedName name="m_OTM2010">'[7]2.2 ОтклОТМ'!$V$1:$V$65536</definedName>
    <definedName name="m_OTMizm">'[7]1.3.2 ОТМ'!$K$1:$K$65536</definedName>
    <definedName name="m_OTMkod">'[7]1.3.2 ОТМ'!$A$1:$A$65536</definedName>
    <definedName name="m_OTMnomer">'[7]1.3.2 ОТМ'!$H$1:$H$65536</definedName>
    <definedName name="m_OTMpokaz">'[7]1.3.2 ОТМ'!$I$1:$I$65536</definedName>
    <definedName name="m_Predpr_I">[7]Предпр!$C$3:$C$29</definedName>
    <definedName name="m_Predpr_N">[7]Предпр!$D$3:$D$29</definedName>
    <definedName name="m_Zatrat">[7]ЦентрЗатр!$A$2:$G$71</definedName>
    <definedName name="m_Zatrat_Ed">[7]ЦентрЗатр!$E$2:$E$71</definedName>
    <definedName name="m_Zatrat_K">[7]ЦентрЗатр!$F$2:$F$71</definedName>
    <definedName name="m_Zatrat_N">[7]ЦентрЗатр!$G$2:$G$71</definedName>
    <definedName name="nf">#N/A</definedName>
    <definedName name="OpDate">[2]Info!$G$5</definedName>
    <definedName name="qwe">[8]Форма2!$C$19:$C$24,[8]Форма2!$E$19:$F$24,[8]Форма2!$D$26:$F$31,[8]Форма2!$C$33:$C$38,[8]Форма2!$E$33:$F$38,[8]Форма2!$D$40:$F$43,[8]Форма2!$C$45:$C$48,[8]Форма2!$E$45:$F$48,[8]Форма2!$C$19</definedName>
    <definedName name="rtt" hidden="1">{#N/A,#N/A,TRUE,"Лист1";#N/A,#N/A,TRUE,"Лист2";#N/A,#N/A,TRUE,"Лист3"}</definedName>
    <definedName name="s1_01">#REF!</definedName>
    <definedName name="TextRefCopy63">'[9]PP&amp;E mvt for 2003'!$R$18</definedName>
    <definedName name="TextRefCopy88">'[9]PP&amp;E mvt for 2003'!$P$19</definedName>
    <definedName name="TextRefCopy89">'[9]PP&amp;E mvt for 2003'!$P$46</definedName>
    <definedName name="TextRefCopy90">'[9]PP&amp;E mvt for 2003'!$P$25</definedName>
    <definedName name="TextRefCopy92">'[9]PP&amp;E mvt for 2003'!$P$26</definedName>
    <definedName name="TextRefCopy94">'[9]PP&amp;E mvt for 2003'!$P$52</definedName>
    <definedName name="TextRefCopy95">'[9]PP&amp;E mvt for 2003'!$P$53</definedName>
    <definedName name="TextRefCopyRangeCount" hidden="1">3</definedName>
    <definedName name="Valuta">[10]calc!$E$26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АААААААА">#N/A</definedName>
    <definedName name="аап" hidden="1">{#N/A,#N/A,TRUE,"Лист1";#N/A,#N/A,TRUE,"Лист2";#N/A,#N/A,TRUE,"Лист3"}</definedName>
    <definedName name="АБП">'[11]Служебный ФКРБ'!$A$2:$A$136</definedName>
    <definedName name="айналайн" hidden="1">{#N/A,#N/A,TRUE,"Лист1";#N/A,#N/A,TRUE,"Лист2";#N/A,#N/A,TRUE,"Лист3"}</definedName>
    <definedName name="ап">#N/A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7">[14]Форма2!$D$179:$F$185,[14]Форма2!$D$175:$F$177,[14]Форма2!$D$165:$F$173,[14]Форма2!$D$165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ПДанные">[14]Форма1!$C$22:$D$33,[14]Форма1!$C$36:$D$48,[14]Форма1!$C$22</definedName>
    <definedName name="в23ё">#N/A</definedName>
    <definedName name="вв">#N/A</definedName>
    <definedName name="ВидПредмета">'[11]Вид предмета'!$A$1:$A$3</definedName>
    <definedName name="вуув" hidden="1">{#N/A,#N/A,TRUE,"Лист1";#N/A,#N/A,TRUE,"Лист2";#N/A,#N/A,TRUE,"Лист3"}</definedName>
    <definedName name="вы">#REF!</definedName>
    <definedName name="гараж">[15]Форма2!$D$129:$F$132,[15]Форма2!$D$134:$F$135,[15]Форма2!$D$137:$F$140,[15]Форма2!$D$142:$F$144,[15]Форма2!$D$146:$F$150,[15]Форма2!$D$152:$F$154,[15]Форма2!$D$156:$F$162,[15]Форма2!$D$129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ОТНБ" comment="НБ">'[16]Оплата труда'!$E$14</definedName>
    <definedName name="ГФОТраб" comment="раб">'[16]Оплата труда'!$E$15</definedName>
    <definedName name="дебит">'[17]из сем'!$A$2:$B$362</definedName>
    <definedName name="Добыча">'[18]Добыча нефти4'!$F$11:$Q$12</definedName>
    <definedName name="ЕдИзм">[7]ЕдИзм!$A$1:$D$25</definedName>
    <definedName name="йй">#N/A</definedName>
    <definedName name="индцкавг98" hidden="1">{#N/A,#N/A,TRUE,"Лист1";#N/A,#N/A,TRUE,"Лист2";#N/A,#N/A,TRUE,"Лист3"}</definedName>
    <definedName name="Источник">'[11]Источник финансирования'!$A$1:$A$6</definedName>
    <definedName name="КАТО">[11]КАТО!$A$2:$A$17162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#N/A</definedName>
    <definedName name="Месяц">[11]Месяцы!$A$1:$A$13</definedName>
    <definedName name="мым">#N/A</definedName>
    <definedName name="нгнгнг" hidden="1">{#N/A,#N/A,TRUE,"Лист1";#N/A,#N/A,TRUE,"Лист2";#N/A,#N/A,TRUE,"Лист3"}</definedName>
    <definedName name="норма.аморт" comment="МиО">[16]Амортизация!$D$12</definedName>
    <definedName name="_xlnm.Print_Area" localSheetId="0">'ИТС на 2020 по Каналу'!$A$1:$P$82</definedName>
    <definedName name="_xlnm.Print_Area" localSheetId="1">'Расшифровка прочих'!$A$1:$J$24</definedName>
    <definedName name="Обоснование">OFFSET([11]ОПГЗ!$A$1,MATCH('[11]План ГЗ'!$P1,[11]ОПГЗ!$A$1:$A$65536,0)-1,1,COUNTIF([11]ОПГЗ!$A$1:$A$65536,'[11]План ГЗ'!$P1),1)</definedName>
    <definedName name="Ораз">[13]Форма2!$D$179:$F$185,[13]Форма2!$D$175:$F$177,[13]Форма2!$D$165:$F$173,[13]Форма2!$D$165</definedName>
    <definedName name="Подпрограмма">'[11]Служебный ФКРБ'!$C$2:$C$31</definedName>
    <definedName name="пр" hidden="1">#REF!</definedName>
    <definedName name="пред.норма.аморт" comment="ЗиС">[16]Амортизация!$D$11</definedName>
    <definedName name="Предприятия">'[19]#ССЫЛКА'!$A$1:$D$64</definedName>
    <definedName name="прибыль3" hidden="1">{#N/A,#N/A,TRUE,"Лист1";#N/A,#N/A,TRUE,"Лист2";#N/A,#N/A,TRUE,"Лист3"}</definedName>
    <definedName name="Программа">'[11]Служебный ФКРБ'!$B$2:$B$145</definedName>
    <definedName name="протке">#REF!</definedName>
    <definedName name="расходы">[20]Форма2!$C$51:$C$58,[20]Форма2!$E$51:$F$58,[20]Форма2!$C$60:$C$63,[20]Форма2!$E$60:$F$63,[20]Форма2!$C$65:$C$67,[20]Форма2!$E$65:$F$67,[20]Форма2!$C$51</definedName>
    <definedName name="рис1" hidden="1">{#N/A,#N/A,TRUE,"Лист1";#N/A,#N/A,TRUE,"Лист2";#N/A,#N/A,TRUE,"Лист3"}</definedName>
    <definedName name="ролгорлгрд">'[21]Exchange Rate Link Sheet'!$I$12</definedName>
    <definedName name="с">#N/A</definedName>
    <definedName name="сектор">[7]Предпр!$L$3:$L$9</definedName>
    <definedName name="Специфика">[11]ЭКРБ!$A$1:$A$87</definedName>
    <definedName name="СписокТЭП">[22]СписокТЭП!$A$1:$C$40</definedName>
    <definedName name="Способ">'[11]Способ закупки'!$A$1:$A$14</definedName>
    <definedName name="сс">#N/A</definedName>
    <definedName name="сссс">#N/A</definedName>
    <definedName name="ссы">#N/A</definedName>
    <definedName name="субсидия" hidden="1">#REF!</definedName>
    <definedName name="субсидия3" hidden="1">#REF!</definedName>
    <definedName name="Тариф" hidden="1">#REF!</definedName>
    <definedName name="Тип_пункта">'[11]Тип пункта плана'!$A$1:$A$3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ц">#N/A</definedName>
    <definedName name="цу">#N/A</definedName>
    <definedName name="цц">#N/A</definedName>
    <definedName name="Шымкент" hidden="1">#REF!</definedName>
    <definedName name="щ">#N/A</definedName>
    <definedName name="ыв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Поставки_нефти">'[18]поставка сравн13'!$A$1:$Q$30</definedName>
    <definedName name="ЮКФ" hidden="1">#REF!</definedName>
  </definedNames>
  <calcPr calcId="145621"/>
</workbook>
</file>

<file path=xl/calcChain.xml><?xml version="1.0" encoding="utf-8"?>
<calcChain xmlns="http://schemas.openxmlformats.org/spreadsheetml/2006/main">
  <c r="O76" i="1" l="1"/>
  <c r="O79" i="1"/>
  <c r="O78" i="1"/>
  <c r="O75" i="1"/>
  <c r="O74" i="1"/>
  <c r="O73" i="1"/>
  <c r="O61" i="1"/>
  <c r="O60" i="1"/>
  <c r="O59" i="1"/>
  <c r="O58" i="1"/>
  <c r="O57" i="1"/>
  <c r="O44" i="1"/>
  <c r="O31" i="1"/>
  <c r="O29" i="1"/>
  <c r="O25" i="1"/>
  <c r="O24" i="1"/>
  <c r="O21" i="1"/>
  <c r="O20" i="1"/>
  <c r="O19" i="1"/>
  <c r="O18" i="1"/>
  <c r="O45" i="1"/>
  <c r="O47" i="1"/>
  <c r="O50" i="1"/>
  <c r="O51" i="1"/>
  <c r="O52" i="1"/>
  <c r="O55" i="1"/>
  <c r="O43" i="1"/>
  <c r="O70" i="1"/>
  <c r="O67" i="1"/>
  <c r="O66" i="1"/>
  <c r="O63" i="1"/>
  <c r="O56" i="1"/>
  <c r="O42" i="1"/>
  <c r="O41" i="1"/>
  <c r="O35" i="1"/>
  <c r="O30" i="1"/>
  <c r="O28" i="1"/>
  <c r="O27" i="1"/>
  <c r="O23" i="1"/>
  <c r="O17" i="1"/>
  <c r="O16" i="1"/>
  <c r="K32" i="1" l="1"/>
  <c r="K29" i="1"/>
  <c r="K54" i="1"/>
  <c r="K18" i="1"/>
  <c r="Z18" i="1"/>
  <c r="K79" i="1" l="1"/>
  <c r="K78" i="1"/>
  <c r="K39" i="1"/>
  <c r="T57" i="1"/>
  <c r="D12" i="2"/>
  <c r="D5" i="2"/>
  <c r="K55" i="1"/>
  <c r="K51" i="1"/>
  <c r="K50" i="1"/>
  <c r="K48" i="1"/>
  <c r="D16" i="2"/>
  <c r="R57" i="1"/>
  <c r="K57" i="1" s="1"/>
  <c r="K52" i="1"/>
  <c r="K53" i="1"/>
  <c r="K45" i="1"/>
  <c r="K40" i="1"/>
  <c r="K25" i="1"/>
  <c r="K23" i="1" s="1"/>
  <c r="K34" i="1"/>
  <c r="V43" i="1"/>
  <c r="K43" i="1" s="1"/>
  <c r="R37" i="1"/>
  <c r="K37" i="1" s="1"/>
  <c r="L73" i="1" l="1"/>
  <c r="L75" i="1"/>
  <c r="L74" i="1"/>
  <c r="J76" i="1"/>
  <c r="J79" i="1"/>
  <c r="E79" i="1"/>
  <c r="F79" i="1"/>
  <c r="G79" i="1"/>
  <c r="H79" i="1"/>
  <c r="I79" i="1"/>
  <c r="J78" i="1"/>
  <c r="E78" i="1"/>
  <c r="F78" i="1"/>
  <c r="G78" i="1"/>
  <c r="H78" i="1"/>
  <c r="I78" i="1"/>
  <c r="E76" i="1"/>
  <c r="F76" i="1"/>
  <c r="G76" i="1"/>
  <c r="H76" i="1"/>
  <c r="I76" i="1"/>
  <c r="L67" i="1"/>
  <c r="L66" i="1"/>
  <c r="J72" i="1"/>
  <c r="K72" i="1"/>
  <c r="J30" i="1"/>
  <c r="J28" i="1"/>
  <c r="J61" i="1"/>
  <c r="J56" i="1" s="1"/>
  <c r="C11" i="2"/>
  <c r="D17" i="2"/>
  <c r="D11" i="2" s="1"/>
  <c r="K61" i="1" s="1"/>
  <c r="L27" i="1"/>
  <c r="L62" i="1"/>
  <c r="L60" i="1"/>
  <c r="L59" i="1"/>
  <c r="L58" i="1"/>
  <c r="L54" i="1"/>
  <c r="L53" i="1"/>
  <c r="L52" i="1"/>
  <c r="L46" i="1"/>
  <c r="L45" i="1"/>
  <c r="L44" i="1"/>
  <c r="L40" i="1"/>
  <c r="L39" i="1"/>
  <c r="L38" i="1"/>
  <c r="L36" i="1"/>
  <c r="L34" i="1"/>
  <c r="L33" i="1"/>
  <c r="L31" i="1"/>
  <c r="L29" i="1"/>
  <c r="L26" i="1"/>
  <c r="L25" i="1"/>
  <c r="L24" i="1"/>
  <c r="L78" i="1" s="1"/>
  <c r="L19" i="1"/>
  <c r="L20" i="1"/>
  <c r="L21" i="1"/>
  <c r="L22" i="1"/>
  <c r="L18" i="1"/>
  <c r="J42" i="1"/>
  <c r="J41" i="1" s="1"/>
  <c r="J35" i="1"/>
  <c r="J17" i="1"/>
  <c r="K49" i="1"/>
  <c r="E9" i="2"/>
  <c r="F9" i="2"/>
  <c r="L57" i="1"/>
  <c r="L55" i="1"/>
  <c r="T47" i="1"/>
  <c r="K47" i="1" s="1"/>
  <c r="L47" i="1" s="1"/>
  <c r="L50" i="1"/>
  <c r="L37" i="1"/>
  <c r="N32" i="1"/>
  <c r="D67" i="1"/>
  <c r="D66" i="1"/>
  <c r="D70" i="1"/>
  <c r="D62" i="1"/>
  <c r="D61" i="1"/>
  <c r="D58" i="1"/>
  <c r="D27" i="1"/>
  <c r="D25" i="1"/>
  <c r="F23" i="1"/>
  <c r="G28" i="1"/>
  <c r="D60" i="1"/>
  <c r="N60" i="1" s="1"/>
  <c r="D59" i="1"/>
  <c r="N59" i="1" s="1"/>
  <c r="D57" i="1"/>
  <c r="D55" i="1"/>
  <c r="D54" i="1"/>
  <c r="N54" i="1" s="1"/>
  <c r="D53" i="1"/>
  <c r="N53" i="1" s="1"/>
  <c r="D52" i="1"/>
  <c r="D51" i="1"/>
  <c r="D50" i="1"/>
  <c r="D49" i="1"/>
  <c r="D48" i="1"/>
  <c r="N48" i="1" s="1"/>
  <c r="D47" i="1"/>
  <c r="D46" i="1"/>
  <c r="N46" i="1" s="1"/>
  <c r="D45" i="1"/>
  <c r="D44" i="1"/>
  <c r="D43" i="1"/>
  <c r="D40" i="1"/>
  <c r="N40" i="1" s="1"/>
  <c r="D39" i="1"/>
  <c r="N39" i="1" s="1"/>
  <c r="D38" i="1"/>
  <c r="N38" i="1" s="1"/>
  <c r="D37" i="1"/>
  <c r="D34" i="1"/>
  <c r="N34" i="1" s="1"/>
  <c r="D33" i="1"/>
  <c r="N33" i="1" s="1"/>
  <c r="D32" i="1"/>
  <c r="D31" i="1"/>
  <c r="D29" i="1"/>
  <c r="D26" i="1"/>
  <c r="N26" i="1" s="1"/>
  <c r="D24" i="1"/>
  <c r="D19" i="1"/>
  <c r="D20" i="1"/>
  <c r="D21" i="1"/>
  <c r="D18" i="1"/>
  <c r="L70" i="1" l="1"/>
  <c r="N70" i="1"/>
  <c r="L72" i="1"/>
  <c r="L76" i="1" s="1"/>
  <c r="L79" i="1"/>
  <c r="K30" i="1"/>
  <c r="N62" i="1"/>
  <c r="N51" i="1"/>
  <c r="N49" i="1"/>
  <c r="N20" i="1"/>
  <c r="N19" i="1"/>
  <c r="N31" i="1"/>
  <c r="N66" i="1"/>
  <c r="N18" i="1"/>
  <c r="N24" i="1"/>
  <c r="N44" i="1"/>
  <c r="N52" i="1"/>
  <c r="N61" i="1"/>
  <c r="N67" i="1"/>
  <c r="N37" i="1"/>
  <c r="N50" i="1"/>
  <c r="N47" i="1"/>
  <c r="N55" i="1"/>
  <c r="L48" i="1"/>
  <c r="N21" i="1"/>
  <c r="N45" i="1"/>
  <c r="N25" i="1"/>
  <c r="N43" i="1"/>
  <c r="N57" i="1"/>
  <c r="L49" i="1"/>
  <c r="N29" i="1"/>
  <c r="N27" i="1"/>
  <c r="N58" i="1"/>
  <c r="L32" i="1"/>
  <c r="L43" i="1"/>
  <c r="L51" i="1"/>
  <c r="K76" i="1"/>
  <c r="J16" i="1"/>
  <c r="J63" i="1" s="1"/>
  <c r="N65" i="1"/>
  <c r="O65" i="1"/>
  <c r="N73" i="1"/>
  <c r="M18" i="1" l="1"/>
  <c r="M32" i="1"/>
  <c r="M57" i="1" l="1"/>
  <c r="M54" i="1" l="1"/>
  <c r="E8" i="2" l="1"/>
  <c r="E12" i="2"/>
  <c r="Z55" i="1"/>
  <c r="M55" i="1" l="1"/>
  <c r="M58" i="1" l="1"/>
  <c r="Z50" i="1"/>
  <c r="K17" i="1" l="1"/>
  <c r="K28" i="1"/>
  <c r="K16" i="1" l="1"/>
  <c r="N16" i="1" s="1"/>
  <c r="M70" i="1"/>
  <c r="C5" i="2"/>
  <c r="K35" i="1" s="1"/>
  <c r="E21" i="2"/>
  <c r="E20" i="2"/>
  <c r="E19" i="2"/>
  <c r="E18" i="2"/>
  <c r="E17" i="2"/>
  <c r="E16" i="2"/>
  <c r="E15" i="2"/>
  <c r="E14" i="2"/>
  <c r="E13" i="2"/>
  <c r="E6" i="2"/>
  <c r="E7" i="2"/>
  <c r="E10" i="2"/>
  <c r="L28" i="1" l="1"/>
  <c r="L35" i="1"/>
  <c r="E11" i="2"/>
  <c r="E5" i="2"/>
  <c r="L17" i="1"/>
  <c r="L23" i="1"/>
  <c r="L30" i="1"/>
  <c r="L16" i="1" l="1"/>
  <c r="V51" i="1"/>
  <c r="V48" i="1"/>
  <c r="V47" i="1"/>
  <c r="V34" i="1"/>
  <c r="X32" i="1"/>
  <c r="V57" i="1"/>
  <c r="M37" i="1"/>
  <c r="AB37" i="1"/>
  <c r="M51" i="1" l="1"/>
  <c r="M21" i="1"/>
  <c r="M17" i="1" s="1"/>
  <c r="M45" i="1" l="1"/>
  <c r="M25" i="1"/>
  <c r="F12" i="2" l="1"/>
  <c r="M48" i="1"/>
  <c r="Z43" i="1"/>
  <c r="M47" i="1" l="1"/>
  <c r="M49" i="1"/>
  <c r="M50" i="1"/>
  <c r="M43" i="1"/>
  <c r="Z40" i="1"/>
  <c r="M34" i="1"/>
  <c r="M30" i="1" s="1"/>
  <c r="M29" i="1"/>
  <c r="M40" i="1" l="1"/>
  <c r="F8" i="2"/>
  <c r="F5" i="2" s="1"/>
  <c r="M72" i="1" l="1"/>
  <c r="F15" i="2" l="1"/>
  <c r="F16" i="2"/>
  <c r="E17" i="1"/>
  <c r="F17" i="1"/>
  <c r="G17" i="1"/>
  <c r="H17" i="1"/>
  <c r="I17" i="1"/>
  <c r="E23" i="1"/>
  <c r="G23" i="1"/>
  <c r="H23" i="1"/>
  <c r="I23" i="1"/>
  <c r="E28" i="1"/>
  <c r="F28" i="1"/>
  <c r="H28" i="1"/>
  <c r="I28" i="1"/>
  <c r="E30" i="1"/>
  <c r="F30" i="1"/>
  <c r="G30" i="1"/>
  <c r="H30" i="1"/>
  <c r="I30" i="1"/>
  <c r="E35" i="1"/>
  <c r="F35" i="1"/>
  <c r="G35" i="1"/>
  <c r="H35" i="1"/>
  <c r="I35" i="1"/>
  <c r="E56" i="1"/>
  <c r="E42" i="1" s="1"/>
  <c r="E41" i="1" s="1"/>
  <c r="F56" i="1"/>
  <c r="F42" i="1" s="1"/>
  <c r="F41" i="1" s="1"/>
  <c r="G56" i="1"/>
  <c r="G42" i="1" s="1"/>
  <c r="G41" i="1" s="1"/>
  <c r="H56" i="1"/>
  <c r="H42" i="1" s="1"/>
  <c r="H41" i="1" s="1"/>
  <c r="I56" i="1"/>
  <c r="I42" i="1" s="1"/>
  <c r="I41" i="1" s="1"/>
  <c r="H16" i="1" l="1"/>
  <c r="H63" i="1" s="1"/>
  <c r="F11" i="2"/>
  <c r="M61" i="1" s="1"/>
  <c r="AB39" i="1"/>
  <c r="M39" i="1"/>
  <c r="M35" i="1" s="1"/>
  <c r="G16" i="1"/>
  <c r="I16" i="1"/>
  <c r="I63" i="1" s="1"/>
  <c r="E16" i="1"/>
  <c r="F16" i="1"/>
  <c r="G63" i="1" l="1"/>
  <c r="G64" i="1" s="1"/>
  <c r="F63" i="1"/>
  <c r="F64" i="1" s="1"/>
  <c r="E63" i="1"/>
  <c r="E64" i="1" s="1"/>
  <c r="M78" i="1"/>
  <c r="M79" i="1"/>
  <c r="D36" i="1"/>
  <c r="N36" i="1" s="1"/>
  <c r="D30" i="1" l="1"/>
  <c r="N30" i="1" l="1"/>
  <c r="M28" i="1"/>
  <c r="M23" i="1"/>
  <c r="M16" i="1" l="1"/>
  <c r="M56" i="1"/>
  <c r="M42" i="1" s="1"/>
  <c r="M41" i="1" s="1"/>
  <c r="M63" i="1" l="1"/>
  <c r="I66" i="1"/>
  <c r="D22" i="1"/>
  <c r="D71" i="1"/>
  <c r="D72" i="1"/>
  <c r="D74" i="1"/>
  <c r="D75" i="1"/>
  <c r="D79" i="1" s="1"/>
  <c r="N75" i="1" l="1"/>
  <c r="N72" i="1"/>
  <c r="N22" i="1"/>
  <c r="N74" i="1"/>
  <c r="N71" i="1"/>
  <c r="O71" i="1"/>
  <c r="H66" i="1"/>
  <c r="I64" i="1"/>
  <c r="D78" i="1"/>
  <c r="D76" i="1"/>
  <c r="D28" i="1"/>
  <c r="D23" i="1"/>
  <c r="D56" i="1"/>
  <c r="D42" i="1" s="1"/>
  <c r="D35" i="1"/>
  <c r="D17" i="1"/>
  <c r="N23" i="1" l="1"/>
  <c r="N17" i="1"/>
  <c r="N28" i="1"/>
  <c r="N35" i="1"/>
  <c r="D16" i="1"/>
  <c r="H64" i="1"/>
  <c r="D41" i="1"/>
  <c r="D63" i="1" l="1"/>
  <c r="P28" i="1"/>
  <c r="P16" i="1"/>
  <c r="M64" i="1"/>
  <c r="P37" i="1"/>
  <c r="P17" i="1"/>
  <c r="P27" i="1"/>
  <c r="P41" i="1"/>
  <c r="P24" i="1"/>
  <c r="L61" i="1" l="1"/>
  <c r="K56" i="1"/>
  <c r="K42" i="1" l="1"/>
  <c r="N56" i="1"/>
  <c r="L56" i="1"/>
  <c r="L42" i="1" s="1"/>
  <c r="L41" i="1" s="1"/>
  <c r="L63" i="1" s="1"/>
  <c r="K41" i="1" l="1"/>
  <c r="N42" i="1"/>
  <c r="L64" i="1"/>
  <c r="N64" i="1" s="1"/>
  <c r="K63" i="1" l="1"/>
  <c r="K64" i="1" s="1"/>
  <c r="N41" i="1"/>
  <c r="N63" i="1" s="1"/>
</calcChain>
</file>

<file path=xl/sharedStrings.xml><?xml version="1.0" encoding="utf-8"?>
<sst xmlns="http://schemas.openxmlformats.org/spreadsheetml/2006/main" count="311" uniqueCount="205">
  <si>
    <t>Индекс ИТС-1</t>
  </si>
  <si>
    <t>Периодичность: годовая</t>
  </si>
  <si>
    <t>Представляют: субъекты естественной монополии, за исключением региональной электросетевой компании</t>
  </si>
  <si>
    <t>Куда представляется форма: Комитет по регулированию естественных монополий, защите конкуренции и прав потребителей МНЭ РК</t>
  </si>
  <si>
    <t>№ п/п</t>
  </si>
  <si>
    <t>%</t>
  </si>
  <si>
    <t>Атырау</t>
  </si>
  <si>
    <t>с 01.08.2018 г.</t>
  </si>
  <si>
    <t>с 01.08.2020 г.</t>
  </si>
  <si>
    <t>с 01.08.2021г.</t>
  </si>
  <si>
    <t>с 01.08.2022 г.</t>
  </si>
  <si>
    <t>I</t>
  </si>
  <si>
    <t>тыс.тенге</t>
  </si>
  <si>
    <t>1.1</t>
  </si>
  <si>
    <t>1.2</t>
  </si>
  <si>
    <t>ГСМ</t>
  </si>
  <si>
    <t>1.3</t>
  </si>
  <si>
    <t>топливо</t>
  </si>
  <si>
    <t>1.4</t>
  </si>
  <si>
    <t>1.5</t>
  </si>
  <si>
    <t>покупная вода</t>
  </si>
  <si>
    <t>2</t>
  </si>
  <si>
    <t>2.1</t>
  </si>
  <si>
    <t>2.2</t>
  </si>
  <si>
    <t>2.3</t>
  </si>
  <si>
    <t>3</t>
  </si>
  <si>
    <t>Амортизация</t>
  </si>
  <si>
    <t>4</t>
  </si>
  <si>
    <t>4.1</t>
  </si>
  <si>
    <t>5</t>
  </si>
  <si>
    <t>5.1</t>
  </si>
  <si>
    <t>5.2</t>
  </si>
  <si>
    <t>5.3</t>
  </si>
  <si>
    <t>дератизационные, дезинфекционные, дезинсекционные работы</t>
  </si>
  <si>
    <t>5.4</t>
  </si>
  <si>
    <t>6</t>
  </si>
  <si>
    <t>6.1</t>
  </si>
  <si>
    <t>6.2</t>
  </si>
  <si>
    <t>6.3</t>
  </si>
  <si>
    <t>6.4</t>
  </si>
  <si>
    <t>6.5</t>
  </si>
  <si>
    <t>II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</si>
  <si>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</si>
  <si>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</si>
  <si>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</si>
  <si>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</si>
  <si>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</si>
  <si>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</si>
  <si>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</si>
  <si>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</si>
  <si>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</si>
  <si>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</si>
  <si>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</si>
  <si>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</si>
  <si>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</si>
  <si>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</si>
  <si>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8</t>
  </si>
  <si>
    <t>8.1</t>
  </si>
  <si>
    <t>8.2</t>
  </si>
  <si>
    <t>8.3</t>
  </si>
  <si>
    <t>8.4</t>
  </si>
  <si>
    <t>8.5</t>
  </si>
  <si>
    <t>Расходы на выплату вознаграждений по МФО</t>
  </si>
  <si>
    <t>III</t>
  </si>
  <si>
    <t>Всего затрат</t>
  </si>
  <si>
    <t>IV</t>
  </si>
  <si>
    <t>Прибыль</t>
  </si>
  <si>
    <t>Сумма необоснованно полученного дохода с учетом дохода с учетом ставки рефинансирования, установленного Нац.банком РК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</si>
  <si>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</si>
  <si>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</si>
  <si>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</si>
  <si>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</si>
  <si>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</si>
  <si>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</si>
  <si>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</si>
  <si>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Справочно: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</si>
  <si>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</si>
  <si>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</si>
  <si>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</si>
  <si>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</si>
  <si>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</si>
  <si>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</si>
  <si>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>Среднесписочная численность, работников, всего:</t>
  </si>
  <si>
    <t>Ед. изм</t>
  </si>
  <si>
    <t>9</t>
  </si>
  <si>
    <t xml:space="preserve">Другие затраты </t>
  </si>
  <si>
    <t>01.08.2019 г. по 31.07.2020 г.</t>
  </si>
  <si>
    <t xml:space="preserve"> РГП на ПХВ "Казводхоз" Комитета по водным ресурсам Министерства сельского хозяйства Республики Казахстан</t>
  </si>
  <si>
    <t>Тарифная смета на услуги по подаче воды по каналам на 2019 год</t>
  </si>
  <si>
    <r>
      <t xml:space="preserve">Отклонение,                  </t>
    </r>
    <r>
      <rPr>
        <sz val="12"/>
        <rFont val="Times New Roman"/>
        <family val="1"/>
        <charset val="204"/>
      </rPr>
      <t>в тыс. тенге</t>
    </r>
  </si>
  <si>
    <t>Директор</t>
  </si>
  <si>
    <t>И.о. гл. бухгалтера</t>
  </si>
  <si>
    <t>Начальник ПЭО</t>
  </si>
  <si>
    <t>А. Рысжанов</t>
  </si>
  <si>
    <t>С. Султанова</t>
  </si>
  <si>
    <t>А. Бергалиев</t>
  </si>
  <si>
    <t>Гос. пошлина</t>
  </si>
  <si>
    <t>Обучен. кадров</t>
  </si>
  <si>
    <t>Оформ тех.докум имущ</t>
  </si>
  <si>
    <t>ПРОЦЕНТНОЕ СООТНОШЕНИЕ ЗАТРАТ</t>
  </si>
  <si>
    <t>Атырауского филиала</t>
  </si>
  <si>
    <t>Наименование</t>
  </si>
  <si>
    <t>Затраты на производство товаров и предоставление услуг - всего, в том числе</t>
  </si>
  <si>
    <t>Поготовка кадров</t>
  </si>
  <si>
    <t>Оформление тех. документации прав собственности имущества</t>
  </si>
  <si>
    <t>IІ</t>
  </si>
  <si>
    <t>Расходы периода - всего, в т.ч.</t>
  </si>
  <si>
    <t>Почтовые услуги</t>
  </si>
  <si>
    <t>Услуги облуживание видео конференции</t>
  </si>
  <si>
    <t>Зем. налог</t>
  </si>
  <si>
    <t>налог на имущест</t>
  </si>
  <si>
    <t>Налог на ТС</t>
  </si>
  <si>
    <t>Плата за поверхн. воды</t>
  </si>
  <si>
    <t>Плата за эмиссию</t>
  </si>
  <si>
    <t>Энерго экспертиза эл.оборуд. нас.станции</t>
  </si>
  <si>
    <t>Членские взносы на "Ассосация Водное хозяйства РК"</t>
  </si>
  <si>
    <t>Сбор за крупно-габаритных грузов и регистрация ТС</t>
  </si>
  <si>
    <t>Эл.энергия</t>
  </si>
  <si>
    <t xml:space="preserve">Охрана труда </t>
  </si>
  <si>
    <t>Сырье и материалы</t>
  </si>
  <si>
    <t>Заработная плата</t>
  </si>
  <si>
    <t>Социальный налог</t>
  </si>
  <si>
    <t>Обязательное медицинское страхование</t>
  </si>
  <si>
    <t>Капитальный ремонт, не приводящий к увеличению стоимости основных средств</t>
  </si>
  <si>
    <t>Выплаты, в случаях, когда постоянная работа протекает в пути или имеет разъездной характер</t>
  </si>
  <si>
    <t>Охрана труда и техника безопасности</t>
  </si>
  <si>
    <t>Заработная плата административного персонала</t>
  </si>
  <si>
    <t>Услуги банка</t>
  </si>
  <si>
    <t>Коммунальные услуги</t>
  </si>
  <si>
    <t>Обслуживание оргтехники</t>
  </si>
  <si>
    <t>Командировочные расходы</t>
  </si>
  <si>
    <t>Услуги связи</t>
  </si>
  <si>
    <t>Канцелярские товары</t>
  </si>
  <si>
    <t>Налоги</t>
  </si>
  <si>
    <t>Полив насаждении</t>
  </si>
  <si>
    <t>Наименование показателей</t>
  </si>
  <si>
    <t>Налог на имущест</t>
  </si>
  <si>
    <t>Доставка бутилиров. пит.воды</t>
  </si>
  <si>
    <t>Обязательные виды страхования</t>
  </si>
  <si>
    <t>Вывоз мусора</t>
  </si>
  <si>
    <t>Консультационные и аудиторские услуги</t>
  </si>
  <si>
    <t>Прочие</t>
  </si>
  <si>
    <t xml:space="preserve">Атырауский ТЭЦ </t>
  </si>
  <si>
    <t>Атырау ЭнергоСату</t>
  </si>
  <si>
    <t>Атырау Су Арнасы</t>
  </si>
  <si>
    <t>Страхов. работа-дателя</t>
  </si>
  <si>
    <t>Затраты на экологию</t>
  </si>
  <si>
    <t xml:space="preserve">Прочие </t>
  </si>
  <si>
    <t>Коммунальные услуги на собственные нужды</t>
  </si>
  <si>
    <t>Сбор за регит ЮЛ</t>
  </si>
  <si>
    <t>Авиа почта</t>
  </si>
  <si>
    <t>Каз.почта</t>
  </si>
  <si>
    <t>Фактическое исполнение за 2019 года</t>
  </si>
  <si>
    <t>Вывоз ТБО и произв.отходов</t>
  </si>
  <si>
    <t>Материалы</t>
  </si>
  <si>
    <t xml:space="preserve">Зап.части </t>
  </si>
  <si>
    <t>Прочие ТМЗ</t>
  </si>
  <si>
    <t>Уничтожение и изготовление печати и шампов</t>
  </si>
  <si>
    <t>Итого</t>
  </si>
  <si>
    <t>Аудиторские услуги</t>
  </si>
  <si>
    <t>Вывоз отходов</t>
  </si>
  <si>
    <t>Страхов. авто-владельцов</t>
  </si>
  <si>
    <t>Мед. Обслед. работников</t>
  </si>
  <si>
    <t>Возмещение ущерба здоровья работнику</t>
  </si>
  <si>
    <t>Банковские услуги</t>
  </si>
  <si>
    <t>Оплата за спракву банка</t>
  </si>
  <si>
    <t>Износ ОС</t>
  </si>
  <si>
    <t>Износ НМА</t>
  </si>
  <si>
    <t>Заправка катриджи</t>
  </si>
  <si>
    <t>Тех. обслужив. эл.сетей</t>
  </si>
  <si>
    <t>Обяза-тельное страховка</t>
  </si>
  <si>
    <t>Тех. осмотр техники</t>
  </si>
  <si>
    <t>Сбор за крупно-габарит. груза</t>
  </si>
  <si>
    <t>Эмиссия</t>
  </si>
  <si>
    <t>Обслуживание и ремонт основных средств и нематериальных активов (Программа 1С облака)</t>
  </si>
  <si>
    <t>Обслуж. бух.прог.1С</t>
  </si>
  <si>
    <t>Услуги за профилакт. газаоборуд.</t>
  </si>
  <si>
    <t>Услуги за транспортир. газа на отопление</t>
  </si>
  <si>
    <t>Пуско-наладочные работы</t>
  </si>
  <si>
    <t>22.04.2020г</t>
  </si>
  <si>
    <t>Атырауского филиала РГП на ПХВ "Казводхоз"</t>
  </si>
  <si>
    <t>канц тов</t>
  </si>
  <si>
    <t>Тариф (без налога НДС)</t>
  </si>
  <si>
    <t>тенге на м3</t>
  </si>
  <si>
    <t>Фактическое исполнение с 01.08 по 31.12.2019г.</t>
  </si>
  <si>
    <t>Фактически сложившиеся показатели тарифной сметы за пероид с 1 августа 2019г. по 30 апреля 2020г.</t>
  </si>
  <si>
    <t>Подписка/периодическая печать (Информац.услуги)</t>
  </si>
  <si>
    <t>Затраты на поверку и аттестацию приборов учета, обслед. энергооборудования (пуск наладка)</t>
  </si>
  <si>
    <t>Отчетный период за 6 мес. 2020 года</t>
  </si>
  <si>
    <t>Технический осмотр авто-техники освидетельство (автокрана)</t>
  </si>
  <si>
    <t>Отчет об исполнении тарифной сметы на регулируемую услуги по подаче воды каналами</t>
  </si>
  <si>
    <t>Предусмотрено в утвержденной тарифной смете на 2020 год</t>
  </si>
  <si>
    <t>Фактически сложившиеся показатели тарифной сметы за 6 мес. 2020г</t>
  </si>
  <si>
    <t>Форма 5</t>
  </si>
  <si>
    <r>
      <t xml:space="preserve">Отклонение,   
</t>
    </r>
    <r>
      <rPr>
        <sz val="12"/>
        <rFont val="Times New Roman"/>
        <family val="1"/>
        <charset val="204"/>
      </rPr>
      <t xml:space="preserve">в %   </t>
    </r>
    <r>
      <rPr>
        <b/>
        <sz val="12"/>
        <rFont val="Times New Roman"/>
        <family val="1"/>
        <charset val="204"/>
      </rPr>
      <t xml:space="preserve"> </t>
    </r>
  </si>
  <si>
    <r>
      <t xml:space="preserve">Затраты на производство товаров и предоставление услуг, </t>
    </r>
    <r>
      <rPr>
        <sz val="14"/>
        <rFont val="Times New Roman"/>
        <family val="1"/>
        <charset val="204"/>
      </rPr>
      <t>Всего в том числе</t>
    </r>
  </si>
  <si>
    <r>
      <t xml:space="preserve">Материальные затраты. </t>
    </r>
    <r>
      <rPr>
        <sz val="14"/>
        <rFont val="Times New Roman"/>
        <family val="1"/>
        <charset val="204"/>
      </rPr>
      <t>Всего, в том числе</t>
    </r>
  </si>
  <si>
    <r>
      <t>Затраты на оплату труда,</t>
    </r>
    <r>
      <rPr>
        <sz val="14"/>
        <rFont val="Times New Roman"/>
        <family val="1"/>
        <charset val="204"/>
      </rPr>
      <t xml:space="preserve"> Всего  в том числе</t>
    </r>
  </si>
  <si>
    <r>
      <t xml:space="preserve">Ремонт, </t>
    </r>
    <r>
      <rPr>
        <sz val="14"/>
        <rFont val="Times New Roman"/>
        <family val="1"/>
        <charset val="204"/>
      </rPr>
      <t>Всего в том числе</t>
    </r>
  </si>
  <si>
    <r>
      <t xml:space="preserve">Прочие затраты, </t>
    </r>
    <r>
      <rPr>
        <sz val="14"/>
        <rFont val="Times New Roman"/>
        <family val="1"/>
        <charset val="204"/>
      </rPr>
      <t>Всего в том числе</t>
    </r>
  </si>
  <si>
    <r>
      <t xml:space="preserve">Расходы периода, </t>
    </r>
    <r>
      <rPr>
        <sz val="14"/>
        <rFont val="Times New Roman"/>
        <family val="1"/>
        <charset val="204"/>
      </rPr>
      <t>Всего</t>
    </r>
  </si>
  <si>
    <r>
      <t xml:space="preserve">Общие и административные расходы, </t>
    </r>
    <r>
      <rPr>
        <sz val="14"/>
        <rFont val="Times New Roman"/>
        <family val="1"/>
        <charset val="204"/>
      </rPr>
      <t>Всего в том числе</t>
    </r>
  </si>
  <si>
    <r>
      <t xml:space="preserve">Другие расходы, </t>
    </r>
    <r>
      <rPr>
        <sz val="14"/>
        <rFont val="Times New Roman"/>
        <family val="1"/>
        <charset val="204"/>
      </rPr>
      <t>Всего в том числе</t>
    </r>
  </si>
  <si>
    <t>Расшифровка других затрат и расходов к ИТС  по каналуза 6месяцев 2020 года</t>
  </si>
  <si>
    <r>
      <t xml:space="preserve">ВСЕГО сумма за 2019г,                           </t>
    </r>
    <r>
      <rPr>
        <sz val="12"/>
        <rFont val="Times New Roman"/>
        <family val="1"/>
        <charset val="204"/>
      </rPr>
      <t>тыс.тенге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</si>
</sst>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.000_р_._-;\-* #,##0.000_р_._-;_-* &quot;-&quot;??_р_._-;_-@_-"/>
    <numFmt numFmtId="167" formatCode="00"/>
    <numFmt numFmtId="168" formatCode="000"/>
    <numFmt numFmtId="169" formatCode="0.000"/>
    <numFmt numFmtId="170" formatCode="#,##0.00&quot; &quot;[$руб.-419];[Red]&quot;-&quot;#,##0.00&quot; &quot;[$руб.-419]"/>
    <numFmt numFmtId="171" formatCode="_(* #,##0.00_);_(* \(#,##0.00\);_(* &quot;-&quot;??_);_(@_)"/>
    <numFmt numFmtId="172" formatCode="\€#,##0;&quot;-€&quot;#,##0"/>
    <numFmt numFmtId="173" formatCode="0.0"/>
    <numFmt numFmtId="174" formatCode="_-* #,##0.00_-;\-* #,##0.00_-;_-* &quot;-&quot;??_-;_-@_-"/>
    <numFmt numFmtId="175" formatCode="_-* #,##0.000\ _р_._-;\-* #,##0.000\ _р_._-;_-* &quot;-&quot;??\ _р_._-;_-@_-"/>
    <numFmt numFmtId="176" formatCode="_-* #,##0\ _р_._-;\-* #,##0\ _р_._-;_-* &quot;-&quot;??\ _р_._-;_-@_-"/>
    <numFmt numFmtId="177" formatCode="#,##0.0"/>
    <numFmt numFmtId="178" formatCode="_-* #,##0.000\ _₽_-;\-* #,##0.000\ _₽_-;_-* &quot;-&quot;??\ _₽_-;_-@_-"/>
    <numFmt numFmtId="179" formatCode="_-* #,##0.000\ _₽_-;\-* #,##0.000\ _₽_-;_-* &quot;-&quot;???\ _₽_-;_-@_-"/>
    <numFmt numFmtId="180" formatCode="_-* #,##0.0\ _р_._-;\-* #,##0.0\ _р_._-;_-* &quot;-&quot;??\ _р_._-;_-@_-"/>
    <numFmt numFmtId="181" formatCode="_-* #,##0.0\ _₽_-;\-* #,##0.0\ _₽_-;_-* &quot;-&quot;?\ _₽_-;_-@_-"/>
  </numFmts>
  <fonts count="7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 Cyr"/>
    </font>
    <font>
      <sz val="12"/>
      <name val="宋体"/>
      <charset val="13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2"/>
      <name val="Calibri"/>
      <family val="2"/>
      <charset val="204"/>
    </font>
    <font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97">
    <xf numFmtId="0" fontId="0" fillId="0" borderId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" fontId="13" fillId="0" borderId="0">
      <alignment horizontal="center" vertical="top" wrapText="1"/>
    </xf>
    <xf numFmtId="167" fontId="13" fillId="0" borderId="4">
      <alignment horizontal="center" vertical="top" wrapText="1"/>
    </xf>
    <xf numFmtId="168" fontId="13" fillId="0" borderId="4">
      <alignment horizontal="center" vertical="top" wrapText="1"/>
    </xf>
    <xf numFmtId="168" fontId="13" fillId="0" borderId="4">
      <alignment horizontal="center" vertical="top" wrapText="1"/>
    </xf>
    <xf numFmtId="168" fontId="13" fillId="0" borderId="4">
      <alignment horizontal="center" vertical="top" wrapText="1"/>
    </xf>
    <xf numFmtId="1" fontId="13" fillId="0" borderId="0">
      <alignment horizontal="center" vertical="top" wrapText="1"/>
    </xf>
    <xf numFmtId="167" fontId="13" fillId="0" borderId="0">
      <alignment horizontal="center" vertical="top" wrapText="1"/>
    </xf>
    <xf numFmtId="168" fontId="13" fillId="0" borderId="0">
      <alignment horizontal="center" vertical="top" wrapText="1"/>
    </xf>
    <xf numFmtId="168" fontId="13" fillId="0" borderId="0">
      <alignment horizontal="center" vertical="top" wrapText="1"/>
    </xf>
    <xf numFmtId="168" fontId="13" fillId="0" borderId="0">
      <alignment horizontal="center" vertical="top" wrapText="1"/>
    </xf>
    <xf numFmtId="0" fontId="13" fillId="0" borderId="0">
      <alignment horizontal="left" vertical="top" wrapText="1"/>
    </xf>
    <xf numFmtId="0" fontId="13" fillId="0" borderId="0">
      <alignment horizontal="left" vertical="top" wrapText="1"/>
    </xf>
    <xf numFmtId="0" fontId="11" fillId="0" borderId="0"/>
    <xf numFmtId="169" fontId="14" fillId="0" borderId="0"/>
    <xf numFmtId="0" fontId="15" fillId="0" borderId="0">
      <alignment horizontal="center"/>
    </xf>
    <xf numFmtId="0" fontId="13" fillId="0" borderId="4">
      <alignment horizontal="left" vertical="top"/>
    </xf>
    <xf numFmtId="0" fontId="13" fillId="0" borderId="5">
      <alignment horizontal="center" vertical="top" wrapText="1"/>
    </xf>
    <xf numFmtId="0" fontId="13" fillId="0" borderId="0">
      <alignment horizontal="left" vertical="top"/>
    </xf>
    <xf numFmtId="0" fontId="13" fillId="0" borderId="1">
      <alignment horizontal="left" vertical="top"/>
    </xf>
    <xf numFmtId="0" fontId="13" fillId="0" borderId="1">
      <alignment horizontal="left" vertical="top"/>
    </xf>
    <xf numFmtId="0" fontId="13" fillId="0" borderId="1">
      <alignment horizontal="left" vertical="top"/>
    </xf>
    <xf numFmtId="0" fontId="13" fillId="0" borderId="1">
      <alignment horizontal="left" vertical="top"/>
    </xf>
    <xf numFmtId="0" fontId="13" fillId="0" borderId="1">
      <alignment horizontal="left" vertical="top"/>
    </xf>
    <xf numFmtId="0" fontId="13" fillId="0" borderId="1">
      <alignment horizontal="left" vertical="top"/>
    </xf>
    <xf numFmtId="0" fontId="13" fillId="0" borderId="1">
      <alignment horizontal="left" vertical="top"/>
    </xf>
    <xf numFmtId="0" fontId="13" fillId="0" borderId="1">
      <alignment horizontal="left" vertical="top"/>
    </xf>
    <xf numFmtId="0" fontId="13" fillId="0" borderId="1">
      <alignment horizontal="left" vertical="top"/>
    </xf>
    <xf numFmtId="0" fontId="13" fillId="0" borderId="1">
      <alignment horizontal="left" vertical="top"/>
    </xf>
    <xf numFmtId="0" fontId="13" fillId="0" borderId="1">
      <alignment horizontal="left" vertical="top"/>
    </xf>
    <xf numFmtId="0" fontId="16" fillId="17" borderId="4">
      <alignment horizontal="left" vertical="top" wrapText="1"/>
    </xf>
    <xf numFmtId="0" fontId="16" fillId="17" borderId="4">
      <alignment horizontal="left" vertical="top" wrapText="1"/>
    </xf>
    <xf numFmtId="0" fontId="17" fillId="0" borderId="4">
      <alignment horizontal="left" vertical="top" wrapText="1"/>
    </xf>
    <xf numFmtId="0" fontId="13" fillId="0" borderId="4">
      <alignment horizontal="left" vertical="top" wrapText="1"/>
    </xf>
    <xf numFmtId="0" fontId="18" fillId="0" borderId="4">
      <alignment horizontal="left" vertical="top" wrapText="1"/>
    </xf>
    <xf numFmtId="0" fontId="19" fillId="0" borderId="0"/>
    <xf numFmtId="0" fontId="20" fillId="0" borderId="0"/>
    <xf numFmtId="0" fontId="21" fillId="0" borderId="0"/>
    <xf numFmtId="0" fontId="22" fillId="0" borderId="0"/>
    <xf numFmtId="170" fontId="22" fillId="0" borderId="0"/>
    <xf numFmtId="0" fontId="23" fillId="0" borderId="0">
      <alignment horizontal="left" vertical="top"/>
    </xf>
    <xf numFmtId="0" fontId="24" fillId="0" borderId="0">
      <alignment horizontal="left" vertical="top"/>
    </xf>
    <xf numFmtId="0" fontId="23" fillId="0" borderId="0">
      <alignment horizontal="right" vertical="top"/>
    </xf>
    <xf numFmtId="0" fontId="24" fillId="0" borderId="0">
      <alignment horizontal="right" vertical="top"/>
    </xf>
    <xf numFmtId="0" fontId="25" fillId="0" borderId="0">
      <alignment horizontal="right" vertical="top"/>
    </xf>
    <xf numFmtId="0" fontId="25" fillId="0" borderId="0">
      <alignment horizontal="right" vertical="top"/>
    </xf>
    <xf numFmtId="0" fontId="26" fillId="0" borderId="0">
      <alignment horizontal="center" vertical="center"/>
    </xf>
    <xf numFmtId="0" fontId="24" fillId="0" borderId="0">
      <alignment horizontal="center" vertical="top"/>
    </xf>
    <xf numFmtId="0" fontId="26" fillId="0" borderId="0">
      <alignment horizontal="center" vertical="center" textRotation="90"/>
    </xf>
    <xf numFmtId="0" fontId="23" fillId="0" borderId="0">
      <alignment horizontal="left" vertical="top"/>
    </xf>
    <xf numFmtId="0" fontId="27" fillId="0" borderId="0">
      <alignment horizontal="left" vertical="top"/>
    </xf>
    <xf numFmtId="0" fontId="23" fillId="0" borderId="0">
      <alignment horizontal="right" vertical="top"/>
    </xf>
    <xf numFmtId="0" fontId="26" fillId="0" borderId="0">
      <alignment horizontal="center" vertical="center"/>
    </xf>
    <xf numFmtId="0" fontId="27" fillId="0" borderId="0">
      <alignment horizontal="left" vertical="top"/>
    </xf>
    <xf numFmtId="0" fontId="26" fillId="0" borderId="0">
      <alignment horizontal="center" vertical="center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6" fillId="0" borderId="0">
      <alignment horizontal="center" vertical="center" textRotation="90"/>
    </xf>
    <xf numFmtId="0" fontId="26" fillId="0" borderId="0">
      <alignment horizontal="right" vertical="top"/>
    </xf>
    <xf numFmtId="0" fontId="26" fillId="0" borderId="0">
      <alignment horizontal="left" vertical="top"/>
    </xf>
    <xf numFmtId="0" fontId="28" fillId="0" borderId="0">
      <alignment horizontal="left" vertical="top"/>
    </xf>
    <xf numFmtId="0" fontId="25" fillId="0" borderId="0">
      <alignment horizontal="left" vertical="top"/>
    </xf>
    <xf numFmtId="0" fontId="28" fillId="0" borderId="0">
      <alignment horizontal="right" vertical="top"/>
    </xf>
    <xf numFmtId="0" fontId="26" fillId="0" borderId="0">
      <alignment horizontal="right" vertical="top"/>
    </xf>
    <xf numFmtId="0" fontId="27" fillId="0" borderId="0">
      <alignment horizontal="right" vertical="top"/>
    </xf>
    <xf numFmtId="0" fontId="29" fillId="0" borderId="0">
      <alignment horizontal="center" vertical="top"/>
    </xf>
    <xf numFmtId="0" fontId="13" fillId="0" borderId="6">
      <alignment horizontal="center" textRotation="90" wrapText="1"/>
    </xf>
    <xf numFmtId="0" fontId="13" fillId="0" borderId="6">
      <alignment horizontal="center" textRotation="90" wrapText="1"/>
    </xf>
    <xf numFmtId="0" fontId="13" fillId="0" borderId="6">
      <alignment horizontal="center" vertical="center" wrapText="1"/>
    </xf>
    <xf numFmtId="0" fontId="13" fillId="0" borderId="6">
      <alignment horizontal="center" vertical="center" wrapText="1"/>
    </xf>
    <xf numFmtId="1" fontId="30" fillId="0" borderId="0">
      <alignment horizontal="center" vertical="top" wrapText="1"/>
    </xf>
    <xf numFmtId="167" fontId="30" fillId="0" borderId="4">
      <alignment horizontal="center" vertical="top" wrapText="1"/>
    </xf>
    <xf numFmtId="168" fontId="30" fillId="0" borderId="4">
      <alignment horizontal="center" vertical="top" wrapText="1"/>
    </xf>
    <xf numFmtId="168" fontId="30" fillId="0" borderId="4">
      <alignment horizontal="center" vertical="top" wrapText="1"/>
    </xf>
    <xf numFmtId="168" fontId="30" fillId="0" borderId="4">
      <alignment horizontal="center" vertical="top" wrapText="1"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31" fillId="8" borderId="7" applyNumberFormat="0" applyAlignment="0" applyProtection="0"/>
    <xf numFmtId="0" fontId="31" fillId="8" borderId="7" applyNumberFormat="0" applyAlignment="0" applyProtection="0"/>
    <xf numFmtId="0" fontId="12" fillId="8" borderId="7" applyNumberFormat="0" applyAlignment="0" applyProtection="0"/>
    <xf numFmtId="0" fontId="12" fillId="8" borderId="7" applyNumberFormat="0" applyAlignment="0" applyProtection="0"/>
    <xf numFmtId="0" fontId="31" fillId="8" borderId="7" applyNumberFormat="0" applyAlignment="0" applyProtection="0"/>
    <xf numFmtId="0" fontId="31" fillId="8" borderId="7" applyNumberFormat="0" applyAlignment="0" applyProtection="0"/>
    <xf numFmtId="0" fontId="31" fillId="8" borderId="7" applyNumberFormat="0" applyAlignment="0" applyProtection="0"/>
    <xf numFmtId="0" fontId="12" fillId="8" borderId="7" applyNumberFormat="0" applyAlignment="0" applyProtection="0"/>
    <xf numFmtId="0" fontId="12" fillId="8" borderId="7" applyNumberFormat="0" applyAlignment="0" applyProtection="0"/>
    <xf numFmtId="0" fontId="12" fillId="8" borderId="7" applyNumberFormat="0" applyAlignment="0" applyProtection="0"/>
    <xf numFmtId="0" fontId="12" fillId="8" borderId="7" applyNumberFormat="0" applyAlignment="0" applyProtection="0"/>
    <xf numFmtId="0" fontId="12" fillId="8" borderId="7" applyNumberFormat="0" applyAlignment="0" applyProtection="0"/>
    <xf numFmtId="0" fontId="12" fillId="8" borderId="7" applyNumberFormat="0" applyAlignment="0" applyProtection="0"/>
    <xf numFmtId="0" fontId="31" fillId="8" borderId="7" applyNumberFormat="0" applyAlignment="0" applyProtection="0"/>
    <xf numFmtId="0" fontId="31" fillId="8" borderId="7" applyNumberFormat="0" applyAlignment="0" applyProtection="0"/>
    <xf numFmtId="0" fontId="31" fillId="8" borderId="7" applyNumberFormat="0" applyAlignment="0" applyProtection="0"/>
    <xf numFmtId="0" fontId="31" fillId="8" borderId="7" applyNumberFormat="0" applyAlignment="0" applyProtection="0"/>
    <xf numFmtId="0" fontId="31" fillId="8" borderId="7" applyNumberFormat="0" applyAlignment="0" applyProtection="0"/>
    <xf numFmtId="0" fontId="31" fillId="8" borderId="7" applyNumberFormat="0" applyAlignment="0" applyProtection="0"/>
    <xf numFmtId="0" fontId="31" fillId="8" borderId="7" applyNumberFormat="0" applyAlignment="0" applyProtection="0"/>
    <xf numFmtId="0" fontId="32" fillId="22" borderId="8" applyNumberFormat="0" applyAlignment="0" applyProtection="0"/>
    <xf numFmtId="0" fontId="32" fillId="22" borderId="8" applyNumberFormat="0" applyAlignment="0" applyProtection="0"/>
    <xf numFmtId="0" fontId="31" fillId="22" borderId="8" applyNumberFormat="0" applyAlignment="0" applyProtection="0"/>
    <xf numFmtId="0" fontId="31" fillId="22" borderId="8" applyNumberFormat="0" applyAlignment="0" applyProtection="0"/>
    <xf numFmtId="0" fontId="32" fillId="22" borderId="8" applyNumberFormat="0" applyAlignment="0" applyProtection="0"/>
    <xf numFmtId="0" fontId="32" fillId="22" borderId="8" applyNumberFormat="0" applyAlignment="0" applyProtection="0"/>
    <xf numFmtId="0" fontId="32" fillId="22" borderId="8" applyNumberFormat="0" applyAlignment="0" applyProtection="0"/>
    <xf numFmtId="0" fontId="31" fillId="22" borderId="8" applyNumberFormat="0" applyAlignment="0" applyProtection="0"/>
    <xf numFmtId="0" fontId="31" fillId="22" borderId="8" applyNumberFormat="0" applyAlignment="0" applyProtection="0"/>
    <xf numFmtId="0" fontId="31" fillId="22" borderId="8" applyNumberFormat="0" applyAlignment="0" applyProtection="0"/>
    <xf numFmtId="0" fontId="31" fillId="22" borderId="8" applyNumberFormat="0" applyAlignment="0" applyProtection="0"/>
    <xf numFmtId="0" fontId="31" fillId="22" borderId="8" applyNumberFormat="0" applyAlignment="0" applyProtection="0"/>
    <xf numFmtId="0" fontId="31" fillId="22" borderId="8" applyNumberFormat="0" applyAlignment="0" applyProtection="0"/>
    <xf numFmtId="0" fontId="32" fillId="22" borderId="8" applyNumberFormat="0" applyAlignment="0" applyProtection="0"/>
    <xf numFmtId="0" fontId="32" fillId="22" borderId="8" applyNumberFormat="0" applyAlignment="0" applyProtection="0"/>
    <xf numFmtId="0" fontId="32" fillId="22" borderId="8" applyNumberFormat="0" applyAlignment="0" applyProtection="0"/>
    <xf numFmtId="0" fontId="32" fillId="22" borderId="8" applyNumberFormat="0" applyAlignment="0" applyProtection="0"/>
    <xf numFmtId="0" fontId="32" fillId="22" borderId="8" applyNumberFormat="0" applyAlignment="0" applyProtection="0"/>
    <xf numFmtId="0" fontId="32" fillId="22" borderId="8" applyNumberFormat="0" applyAlignment="0" applyProtection="0"/>
    <xf numFmtId="0" fontId="32" fillId="22" borderId="8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2" fillId="22" borderId="7" applyNumberFormat="0" applyAlignment="0" applyProtection="0"/>
    <xf numFmtId="0" fontId="32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2" fillId="22" borderId="7" applyNumberFormat="0" applyAlignment="0" applyProtection="0"/>
    <xf numFmtId="0" fontId="32" fillId="22" borderId="7" applyNumberFormat="0" applyAlignment="0" applyProtection="0"/>
    <xf numFmtId="0" fontId="32" fillId="22" borderId="7" applyNumberFormat="0" applyAlignment="0" applyProtection="0"/>
    <xf numFmtId="0" fontId="32" fillId="22" borderId="7" applyNumberFormat="0" applyAlignment="0" applyProtection="0"/>
    <xf numFmtId="0" fontId="32" fillId="22" borderId="7" applyNumberFormat="0" applyAlignment="0" applyProtection="0"/>
    <xf numFmtId="0" fontId="32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44" fontId="3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" fillId="0" borderId="0"/>
    <xf numFmtId="0" fontId="39" fillId="23" borderId="13" applyNumberFormat="0" applyAlignment="0" applyProtection="0"/>
    <xf numFmtId="0" fontId="39" fillId="23" borderId="13" applyNumberFormat="0" applyAlignment="0" applyProtection="0"/>
    <xf numFmtId="0" fontId="38" fillId="23" borderId="13" applyNumberFormat="0" applyAlignment="0" applyProtection="0"/>
    <xf numFmtId="0" fontId="38" fillId="23" borderId="13" applyNumberFormat="0" applyAlignment="0" applyProtection="0"/>
    <xf numFmtId="0" fontId="38" fillId="23" borderId="13" applyNumberFormat="0" applyAlignment="0" applyProtection="0"/>
    <xf numFmtId="0" fontId="38" fillId="23" borderId="13" applyNumberFormat="0" applyAlignment="0" applyProtection="0"/>
    <xf numFmtId="0" fontId="39" fillId="23" borderId="13" applyNumberFormat="0" applyAlignment="0" applyProtection="0"/>
    <xf numFmtId="0" fontId="39" fillId="23" borderId="13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/>
    <xf numFmtId="0" fontId="11" fillId="0" borderId="0"/>
    <xf numFmtId="0" fontId="11" fillId="0" borderId="0"/>
    <xf numFmtId="0" fontId="11" fillId="0" borderId="0"/>
    <xf numFmtId="0" fontId="34" fillId="0" borderId="0">
      <alignment horizontal="center"/>
    </xf>
    <xf numFmtId="0" fontId="34" fillId="0" borderId="0"/>
    <xf numFmtId="0" fontId="34" fillId="0" borderId="0"/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1" fillId="0" borderId="0"/>
    <xf numFmtId="0" fontId="21" fillId="0" borderId="0"/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1" fillId="0" borderId="0"/>
    <xf numFmtId="0" fontId="34" fillId="0" borderId="0"/>
    <xf numFmtId="0" fontId="34" fillId="0" borderId="0">
      <alignment horizontal="center"/>
    </xf>
    <xf numFmtId="0" fontId="34" fillId="0" borderId="0">
      <alignment horizontal="center"/>
    </xf>
    <xf numFmtId="0" fontId="34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>
      <alignment horizontal="center"/>
    </xf>
    <xf numFmtId="0" fontId="34" fillId="0" borderId="0">
      <alignment horizontal="center"/>
    </xf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4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34" fillId="0" borderId="0"/>
    <xf numFmtId="0" fontId="34" fillId="0" borderId="0"/>
    <xf numFmtId="0" fontId="42" fillId="0" borderId="0"/>
    <xf numFmtId="0" fontId="34" fillId="0" borderId="0">
      <alignment horizontal="center"/>
    </xf>
    <xf numFmtId="0" fontId="42" fillId="0" borderId="0"/>
    <xf numFmtId="0" fontId="34" fillId="0" borderId="0">
      <alignment horizontal="center"/>
    </xf>
    <xf numFmtId="0" fontId="34" fillId="0" borderId="0">
      <alignment horizontal="center"/>
    </xf>
    <xf numFmtId="0" fontId="1" fillId="0" borderId="0"/>
    <xf numFmtId="0" fontId="34" fillId="0" borderId="0"/>
    <xf numFmtId="0" fontId="34" fillId="0" borderId="0"/>
    <xf numFmtId="0" fontId="42" fillId="0" borderId="0"/>
    <xf numFmtId="0" fontId="34" fillId="0" borderId="0">
      <alignment horizontal="center"/>
    </xf>
    <xf numFmtId="0" fontId="42" fillId="0" borderId="0"/>
    <xf numFmtId="0" fontId="34" fillId="0" borderId="0">
      <alignment horizontal="center"/>
    </xf>
    <xf numFmtId="0" fontId="34" fillId="0" borderId="0">
      <alignment horizontal="center"/>
    </xf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0" borderId="0"/>
    <xf numFmtId="0" fontId="1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11" fillId="0" borderId="0"/>
    <xf numFmtId="0" fontId="1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4" fillId="0" borderId="0"/>
    <xf numFmtId="0" fontId="34" fillId="0" borderId="0">
      <alignment horizontal="center"/>
    </xf>
    <xf numFmtId="0" fontId="34" fillId="0" borderId="0">
      <alignment horizontal="center"/>
    </xf>
    <xf numFmtId="0" fontId="34" fillId="0" borderId="0"/>
    <xf numFmtId="0" fontId="42" fillId="0" borderId="0"/>
    <xf numFmtId="0" fontId="34" fillId="0" borderId="0"/>
    <xf numFmtId="0" fontId="34" fillId="0" borderId="0"/>
    <xf numFmtId="0" fontId="42" fillId="0" borderId="0"/>
    <xf numFmtId="0" fontId="11" fillId="0" borderId="0"/>
    <xf numFmtId="0" fontId="11" fillId="0" borderId="0"/>
    <xf numFmtId="0" fontId="34" fillId="0" borderId="0">
      <alignment horizontal="center"/>
    </xf>
    <xf numFmtId="0" fontId="34" fillId="0" borderId="0"/>
    <xf numFmtId="0" fontId="3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44" fillId="0" borderId="0">
      <alignment horizontal="left"/>
    </xf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2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44" fillId="0" borderId="0">
      <alignment horizontal="left"/>
    </xf>
    <xf numFmtId="0" fontId="11" fillId="0" borderId="0"/>
    <xf numFmtId="0" fontId="11" fillId="0" borderId="0"/>
    <xf numFmtId="0" fontId="42" fillId="0" borderId="0">
      <alignment horizontal="center"/>
    </xf>
    <xf numFmtId="0" fontId="34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/>
    <xf numFmtId="0" fontId="42" fillId="0" borderId="0">
      <alignment horizontal="center"/>
    </xf>
    <xf numFmtId="0" fontId="11" fillId="0" borderId="0"/>
    <xf numFmtId="0" fontId="42" fillId="0" borderId="0"/>
    <xf numFmtId="0" fontId="11" fillId="0" borderId="0"/>
    <xf numFmtId="0" fontId="11" fillId="0" borderId="0"/>
    <xf numFmtId="0" fontId="42" fillId="0" borderId="0"/>
    <xf numFmtId="0" fontId="42" fillId="0" borderId="0"/>
    <xf numFmtId="0" fontId="44" fillId="0" borderId="0">
      <alignment horizontal="left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34" fillId="0" borderId="0"/>
    <xf numFmtId="0" fontId="42" fillId="0" borderId="0"/>
    <xf numFmtId="0" fontId="34" fillId="0" borderId="0">
      <alignment horizontal="center"/>
    </xf>
    <xf numFmtId="0" fontId="42" fillId="0" borderId="0"/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/>
    <xf numFmtId="0" fontId="34" fillId="0" borderId="0"/>
    <xf numFmtId="0" fontId="42" fillId="0" borderId="0"/>
    <xf numFmtId="0" fontId="34" fillId="0" borderId="0">
      <alignment horizontal="center"/>
    </xf>
    <xf numFmtId="0" fontId="42" fillId="0" borderId="0"/>
    <xf numFmtId="0" fontId="34" fillId="0" borderId="0">
      <alignment horizontal="center"/>
    </xf>
    <xf numFmtId="0" fontId="1" fillId="0" borderId="0"/>
    <xf numFmtId="0" fontId="43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4" fillId="0" borderId="0">
      <alignment horizontal="center"/>
    </xf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3" fillId="0" borderId="0"/>
    <xf numFmtId="0" fontId="43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42" fillId="0" borderId="0"/>
    <xf numFmtId="0" fontId="11" fillId="0" borderId="0"/>
    <xf numFmtId="0" fontId="11" fillId="0" borderId="0"/>
    <xf numFmtId="0" fontId="42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42" fillId="0" borderId="0"/>
    <xf numFmtId="0" fontId="34" fillId="0" borderId="0"/>
    <xf numFmtId="0" fontId="42" fillId="0" borderId="0"/>
    <xf numFmtId="0" fontId="34" fillId="0" borderId="0"/>
    <xf numFmtId="0" fontId="34" fillId="0" borderId="0"/>
    <xf numFmtId="0" fontId="42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43" fillId="0" borderId="0"/>
    <xf numFmtId="0" fontId="43" fillId="0" borderId="0"/>
    <xf numFmtId="0" fontId="34" fillId="0" borderId="0"/>
    <xf numFmtId="0" fontId="44" fillId="0" borderId="0">
      <alignment horizontal="left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/>
    <xf numFmtId="0" fontId="42" fillId="0" borderId="0"/>
    <xf numFmtId="0" fontId="34" fillId="0" borderId="0"/>
    <xf numFmtId="0" fontId="34" fillId="0" borderId="0"/>
    <xf numFmtId="0" fontId="4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46" fillId="0" borderId="0"/>
    <xf numFmtId="0" fontId="34" fillId="0" borderId="0"/>
    <xf numFmtId="0" fontId="42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/>
    <xf numFmtId="0" fontId="44" fillId="0" borderId="0">
      <alignment horizontal="left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4" fillId="0" borderId="0">
      <alignment horizontal="left"/>
    </xf>
    <xf numFmtId="0" fontId="44" fillId="0" borderId="0">
      <alignment horizontal="left"/>
    </xf>
    <xf numFmtId="0" fontId="34" fillId="0" borderId="0">
      <alignment horizontal="center"/>
    </xf>
    <xf numFmtId="0" fontId="44" fillId="0" borderId="0">
      <alignment horizontal="left"/>
    </xf>
    <xf numFmtId="0" fontId="44" fillId="0" borderId="0">
      <alignment horizontal="left"/>
    </xf>
    <xf numFmtId="0" fontId="34" fillId="0" borderId="0"/>
    <xf numFmtId="0" fontId="34" fillId="0" borderId="0"/>
    <xf numFmtId="0" fontId="1" fillId="0" borderId="0"/>
    <xf numFmtId="0" fontId="47" fillId="0" borderId="0">
      <alignment vertical="center"/>
    </xf>
    <xf numFmtId="0" fontId="1" fillId="0" borderId="0"/>
    <xf numFmtId="0" fontId="34" fillId="0" borderId="0"/>
    <xf numFmtId="0" fontId="5" fillId="0" borderId="0"/>
    <xf numFmtId="0" fontId="1" fillId="0" borderId="0"/>
    <xf numFmtId="0" fontId="1" fillId="0" borderId="0"/>
    <xf numFmtId="0" fontId="34" fillId="0" borderId="0"/>
    <xf numFmtId="0" fontId="5" fillId="0" borderId="0"/>
    <xf numFmtId="0" fontId="11" fillId="0" borderId="0"/>
    <xf numFmtId="0" fontId="48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/>
    <xf numFmtId="0" fontId="43" fillId="0" borderId="0"/>
    <xf numFmtId="0" fontId="34" fillId="0" borderId="0">
      <alignment horizontal="center"/>
    </xf>
    <xf numFmtId="0" fontId="11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horizont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horizontal="center"/>
    </xf>
    <xf numFmtId="0" fontId="43" fillId="0" borderId="0"/>
    <xf numFmtId="0" fontId="34" fillId="0" borderId="0"/>
    <xf numFmtId="0" fontId="34" fillId="0" borderId="0">
      <alignment horizontal="center"/>
    </xf>
    <xf numFmtId="0" fontId="34" fillId="0" borderId="0"/>
    <xf numFmtId="0" fontId="49" fillId="0" borderId="0"/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/>
    <xf numFmtId="0" fontId="34" fillId="0" borderId="0">
      <alignment horizontal="center"/>
    </xf>
    <xf numFmtId="0" fontId="34" fillId="0" borderId="0"/>
    <xf numFmtId="0" fontId="1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>
      <alignment horizontal="center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/>
    <xf numFmtId="0" fontId="34" fillId="0" borderId="0">
      <alignment horizontal="center"/>
    </xf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horizontal="center"/>
    </xf>
    <xf numFmtId="0" fontId="1" fillId="0" borderId="0"/>
    <xf numFmtId="0" fontId="3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4" fillId="0" borderId="0">
      <alignment horizontal="center"/>
    </xf>
    <xf numFmtId="0" fontId="3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/>
    <xf numFmtId="0" fontId="34" fillId="0" borderId="0">
      <alignment horizontal="center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" fillId="0" borderId="0"/>
    <xf numFmtId="0" fontId="34" fillId="0" borderId="0"/>
    <xf numFmtId="0" fontId="34" fillId="0" borderId="0"/>
    <xf numFmtId="0" fontId="3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3" fontId="51" fillId="25" borderId="2"/>
    <xf numFmtId="3" fontId="51" fillId="25" borderId="2"/>
    <xf numFmtId="3" fontId="51" fillId="26" borderId="2"/>
    <xf numFmtId="3" fontId="51" fillId="26" borderId="2"/>
    <xf numFmtId="3" fontId="51" fillId="26" borderId="2"/>
    <xf numFmtId="3" fontId="51" fillId="26" borderId="2"/>
    <xf numFmtId="3" fontId="51" fillId="26" borderId="2"/>
    <xf numFmtId="3" fontId="51" fillId="26" borderId="2"/>
    <xf numFmtId="3" fontId="51" fillId="26" borderId="2"/>
    <xf numFmtId="3" fontId="51" fillId="26" borderId="2"/>
    <xf numFmtId="3" fontId="51" fillId="25" borderId="2"/>
    <xf numFmtId="3" fontId="51" fillId="25" borderId="2"/>
    <xf numFmtId="3" fontId="51" fillId="25" borderId="2"/>
    <xf numFmtId="3" fontId="51" fillId="25" borderId="2"/>
    <xf numFmtId="3" fontId="51" fillId="25" borderId="2"/>
    <xf numFmtId="3" fontId="51" fillId="25" borderId="2"/>
    <xf numFmtId="3" fontId="51" fillId="25" borderId="2"/>
    <xf numFmtId="3" fontId="51" fillId="26" borderId="2"/>
    <xf numFmtId="3" fontId="51" fillId="26" borderId="2"/>
    <xf numFmtId="3" fontId="51" fillId="26" borderId="2"/>
    <xf numFmtId="3" fontId="51" fillId="26" borderId="2"/>
    <xf numFmtId="3" fontId="51" fillId="26" borderId="2"/>
    <xf numFmtId="3" fontId="51" fillId="26" borderId="2"/>
    <xf numFmtId="3" fontId="51" fillId="26" borderId="2"/>
    <xf numFmtId="3" fontId="51" fillId="26" borderId="2"/>
    <xf numFmtId="3" fontId="51" fillId="25" borderId="2"/>
    <xf numFmtId="3" fontId="51" fillId="25" borderId="2"/>
    <xf numFmtId="3" fontId="51" fillId="25" borderId="2"/>
    <xf numFmtId="3" fontId="51" fillId="25" borderId="2"/>
    <xf numFmtId="3" fontId="51" fillId="25" borderId="2"/>
    <xf numFmtId="3" fontId="51" fillId="25" borderId="2"/>
    <xf numFmtId="3" fontId="51" fillId="25" borderId="2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27" borderId="14" applyNumberFormat="0" applyFont="0" applyAlignment="0" applyProtection="0"/>
    <xf numFmtId="0" fontId="34" fillId="27" borderId="14" applyNumberFormat="0" applyFont="0" applyAlignment="0" applyProtection="0"/>
    <xf numFmtId="0" fontId="9" fillId="27" borderId="14" applyNumberFormat="0" applyFont="0" applyAlignment="0" applyProtection="0"/>
    <xf numFmtId="0" fontId="9" fillId="27" borderId="14" applyNumberFormat="0" applyFont="0" applyAlignment="0" applyProtection="0"/>
    <xf numFmtId="0" fontId="34" fillId="27" borderId="14" applyNumberFormat="0" applyFont="0" applyAlignment="0" applyProtection="0"/>
    <xf numFmtId="0" fontId="34" fillId="27" borderId="14" applyNumberFormat="0" applyFont="0" applyAlignment="0" applyProtection="0"/>
    <xf numFmtId="0" fontId="34" fillId="27" borderId="14" applyNumberFormat="0" applyFont="0" applyAlignment="0" applyProtection="0"/>
    <xf numFmtId="0" fontId="9" fillId="27" borderId="14" applyNumberFormat="0" applyFont="0" applyAlignment="0" applyProtection="0"/>
    <xf numFmtId="0" fontId="9" fillId="27" borderId="14" applyNumberFormat="0" applyFont="0" applyAlignment="0" applyProtection="0"/>
    <xf numFmtId="0" fontId="9" fillId="27" borderId="14" applyNumberFormat="0" applyFont="0" applyAlignment="0" applyProtection="0"/>
    <xf numFmtId="0" fontId="9" fillId="27" borderId="14" applyNumberFormat="0" applyFont="0" applyAlignment="0" applyProtection="0"/>
    <xf numFmtId="0" fontId="9" fillId="27" borderId="14" applyNumberFormat="0" applyFont="0" applyAlignment="0" applyProtection="0"/>
    <xf numFmtId="0" fontId="9" fillId="27" borderId="14" applyNumberFormat="0" applyFont="0" applyAlignment="0" applyProtection="0"/>
    <xf numFmtId="0" fontId="34" fillId="27" borderId="14" applyNumberFormat="0" applyFont="0" applyAlignment="0" applyProtection="0"/>
    <xf numFmtId="0" fontId="34" fillId="27" borderId="14" applyNumberFormat="0" applyFont="0" applyAlignment="0" applyProtection="0"/>
    <xf numFmtId="0" fontId="34" fillId="27" borderId="14" applyNumberFormat="0" applyFont="0" applyAlignment="0" applyProtection="0"/>
    <xf numFmtId="0" fontId="42" fillId="27" borderId="14" applyNumberFormat="0" applyFont="0" applyAlignment="0" applyProtection="0"/>
    <xf numFmtId="0" fontId="34" fillId="27" borderId="14" applyNumberFormat="0" applyFont="0" applyAlignment="0" applyProtection="0"/>
    <xf numFmtId="0" fontId="34" fillId="27" borderId="14" applyNumberFormat="0" applyFont="0" applyAlignment="0" applyProtection="0"/>
    <xf numFmtId="0" fontId="34" fillId="27" borderId="14" applyNumberFormat="0" applyFont="0" applyAlignment="0" applyProtection="0"/>
    <xf numFmtId="0" fontId="34" fillId="27" borderId="14" applyNumberFormat="0" applyFont="0" applyAlignment="0" applyProtection="0"/>
    <xf numFmtId="0" fontId="34" fillId="27" borderId="14" applyNumberFormat="0" applyFont="0" applyAlignment="0" applyProtection="0"/>
    <xf numFmtId="0" fontId="34" fillId="27" borderId="14" applyNumberFormat="0" applyFont="0" applyAlignment="0" applyProtection="0"/>
    <xf numFmtId="0" fontId="34" fillId="27" borderId="14" applyNumberFormat="0" applyFont="0" applyAlignment="0" applyProtection="0"/>
    <xf numFmtId="0" fontId="34" fillId="27" borderId="14" applyNumberFormat="0" applyFont="0" applyAlignment="0" applyProtection="0"/>
    <xf numFmtId="0" fontId="42" fillId="27" borderId="14" applyNumberFormat="0" applyFont="0" applyAlignment="0" applyProtection="0"/>
    <xf numFmtId="0" fontId="42" fillId="27" borderId="14" applyNumberFormat="0" applyFont="0" applyAlignment="0" applyProtection="0"/>
    <xf numFmtId="0" fontId="42" fillId="27" borderId="14" applyNumberFormat="0" applyFont="0" applyAlignment="0" applyProtection="0"/>
    <xf numFmtId="0" fontId="42" fillId="27" borderId="14" applyNumberFormat="0" applyFont="0" applyAlignment="0" applyProtection="0"/>
    <xf numFmtId="0" fontId="42" fillId="27" borderId="14" applyNumberFormat="0" applyFont="0" applyAlignment="0" applyProtection="0"/>
    <xf numFmtId="0" fontId="42" fillId="27" borderId="14" applyNumberFormat="0" applyFont="0" applyAlignment="0" applyProtection="0"/>
    <xf numFmtId="0" fontId="34" fillId="27" borderId="14" applyNumberFormat="0" applyFont="0" applyAlignment="0" applyProtection="0"/>
    <xf numFmtId="0" fontId="34" fillId="27" borderId="14" applyNumberFormat="0" applyFont="0" applyAlignment="0" applyProtection="0"/>
    <xf numFmtId="0" fontId="11" fillId="27" borderId="14" applyNumberFormat="0" applyFont="0" applyAlignment="0" applyProtection="0"/>
    <xf numFmtId="0" fontId="11" fillId="27" borderId="14" applyNumberFormat="0" applyFont="0" applyAlignment="0" applyProtection="0"/>
    <xf numFmtId="0" fontId="34" fillId="27" borderId="14" applyNumberFormat="0" applyFont="0" applyAlignment="0" applyProtection="0"/>
    <xf numFmtId="0" fontId="34" fillId="27" borderId="14" applyNumberFormat="0" applyFont="0" applyAlignment="0" applyProtection="0"/>
    <xf numFmtId="0" fontId="34" fillId="27" borderId="14" applyNumberFormat="0" applyFont="0" applyAlignment="0" applyProtection="0"/>
    <xf numFmtId="0" fontId="11" fillId="27" borderId="14" applyNumberFormat="0" applyFont="0" applyAlignment="0" applyProtection="0"/>
    <xf numFmtId="0" fontId="34" fillId="27" borderId="14" applyNumberFormat="0" applyFont="0" applyAlignment="0" applyProtection="0"/>
    <xf numFmtId="0" fontId="11" fillId="27" borderId="14" applyNumberFormat="0" applyFont="0" applyAlignment="0" applyProtection="0"/>
    <xf numFmtId="0" fontId="11" fillId="27" borderId="14" applyNumberFormat="0" applyFont="0" applyAlignment="0" applyProtection="0"/>
    <xf numFmtId="0" fontId="34" fillId="27" borderId="14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3" fillId="0" borderId="0"/>
    <xf numFmtId="0" fontId="3" fillId="0" borderId="0"/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42" fillId="0" borderId="0">
      <alignment horizontal="center"/>
    </xf>
    <xf numFmtId="0" fontId="34" fillId="0" borderId="0">
      <alignment horizontal="center"/>
    </xf>
    <xf numFmtId="0" fontId="9" fillId="0" borderId="0"/>
    <xf numFmtId="0" fontId="9" fillId="0" borderId="0"/>
    <xf numFmtId="0" fontId="34" fillId="0" borderId="0"/>
    <xf numFmtId="0" fontId="51" fillId="4" borderId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ill="0" applyBorder="0" applyAlignment="0" applyProtection="0"/>
    <xf numFmtId="17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5" fillId="5" borderId="0" applyNumberFormat="0" applyBorder="0" applyAlignment="0" applyProtection="0"/>
    <xf numFmtId="0" fontId="2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165" fontId="1" fillId="0" borderId="0" applyFont="0" applyFill="0" applyBorder="0" applyAlignment="0" applyProtection="0"/>
  </cellStyleXfs>
  <cellXfs count="270">
    <xf numFmtId="0" fontId="0" fillId="0" borderId="0" xfId="0"/>
    <xf numFmtId="49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6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/>
    </xf>
    <xf numFmtId="0" fontId="4" fillId="0" borderId="0" xfId="4" applyFont="1" applyFill="1" applyAlignment="1">
      <alignment vertical="center" wrapText="1"/>
    </xf>
    <xf numFmtId="0" fontId="6" fillId="0" borderId="0" xfId="4" applyFont="1" applyFill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6" fontId="8" fillId="0" borderId="0" xfId="3" applyNumberFormat="1" applyFont="1" applyFill="1" applyAlignment="1">
      <alignment horizontal="right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0" xfId="4" applyFont="1" applyFill="1" applyAlignment="1">
      <alignment horizontal="left" vertical="center"/>
    </xf>
    <xf numFmtId="166" fontId="7" fillId="0" borderId="0" xfId="3" applyNumberFormat="1" applyFont="1" applyFill="1" applyAlignment="1">
      <alignment horizontal="left" vertical="center"/>
    </xf>
    <xf numFmtId="0" fontId="59" fillId="0" borderId="0" xfId="1" applyFont="1" applyFill="1" applyAlignment="1">
      <alignment horizontal="left" vertical="center" wrapText="1"/>
    </xf>
    <xf numFmtId="0" fontId="60" fillId="0" borderId="0" xfId="1221" applyFont="1" applyFill="1" applyAlignment="1">
      <alignment vertical="center"/>
    </xf>
    <xf numFmtId="0" fontId="61" fillId="0" borderId="0" xfId="1221" applyFont="1" applyFill="1" applyAlignment="1">
      <alignment vertical="center"/>
    </xf>
    <xf numFmtId="164" fontId="60" fillId="0" borderId="0" xfId="3" applyNumberFormat="1" applyFont="1" applyFill="1" applyAlignment="1">
      <alignment vertical="center"/>
    </xf>
    <xf numFmtId="0" fontId="58" fillId="0" borderId="0" xfId="1" applyFont="1" applyFill="1" applyAlignment="1">
      <alignment vertical="center"/>
    </xf>
    <xf numFmtId="0" fontId="58" fillId="0" borderId="0" xfId="1" applyFont="1" applyFill="1" applyBorder="1" applyAlignment="1">
      <alignment vertical="center"/>
    </xf>
    <xf numFmtId="0" fontId="60" fillId="0" borderId="0" xfId="1221" applyFont="1" applyFill="1" applyAlignment="1">
      <alignment horizontal="right" vertical="center"/>
    </xf>
    <xf numFmtId="0" fontId="58" fillId="0" borderId="0" xfId="1" applyFont="1" applyFill="1" applyAlignment="1">
      <alignment horizontal="right" vertical="center"/>
    </xf>
    <xf numFmtId="4" fontId="59" fillId="0" borderId="0" xfId="1" applyNumberFormat="1" applyFont="1" applyFill="1" applyAlignment="1">
      <alignment horizontal="center" vertical="center"/>
    </xf>
    <xf numFmtId="180" fontId="4" fillId="0" borderId="0" xfId="1496" applyNumberFormat="1" applyFont="1" applyFill="1" applyAlignment="1">
      <alignment horizontal="center" vertical="center"/>
    </xf>
    <xf numFmtId="180" fontId="4" fillId="0" borderId="0" xfId="1" applyNumberFormat="1" applyFont="1" applyFill="1" applyBorder="1" applyAlignment="1">
      <alignment vertical="center"/>
    </xf>
    <xf numFmtId="180" fontId="6" fillId="0" borderId="0" xfId="1496" applyNumberFormat="1" applyFont="1" applyFill="1" applyAlignment="1">
      <alignment vertical="center"/>
    </xf>
    <xf numFmtId="180" fontId="4" fillId="0" borderId="0" xfId="4" applyNumberFormat="1" applyFont="1" applyFill="1" applyAlignment="1">
      <alignment vertical="center"/>
    </xf>
    <xf numFmtId="180" fontId="6" fillId="30" borderId="0" xfId="1496" applyNumberFormat="1" applyFont="1" applyFill="1" applyBorder="1" applyAlignment="1">
      <alignment horizontal="center" vertical="center"/>
    </xf>
    <xf numFmtId="180" fontId="6" fillId="28" borderId="0" xfId="1496" applyNumberFormat="1" applyFont="1" applyFill="1" applyBorder="1" applyAlignment="1">
      <alignment horizontal="center" vertical="center"/>
    </xf>
    <xf numFmtId="180" fontId="4" fillId="0" borderId="0" xfId="1496" applyNumberFormat="1" applyFont="1" applyFill="1" applyAlignment="1">
      <alignment vertical="center"/>
    </xf>
    <xf numFmtId="180" fontId="4" fillId="0" borderId="0" xfId="4" applyNumberFormat="1" applyFont="1" applyFill="1" applyAlignment="1">
      <alignment vertical="center" wrapText="1"/>
    </xf>
    <xf numFmtId="180" fontId="6" fillId="0" borderId="0" xfId="1496" applyNumberFormat="1" applyFont="1" applyFill="1" applyAlignment="1">
      <alignment horizontal="center" vertical="center" wrapText="1"/>
    </xf>
    <xf numFmtId="180" fontId="6" fillId="0" borderId="3" xfId="1" applyNumberFormat="1" applyFont="1" applyFill="1" applyBorder="1" applyAlignment="1">
      <alignment horizontal="center" vertical="center" wrapText="1"/>
    </xf>
    <xf numFmtId="180" fontId="6" fillId="0" borderId="2" xfId="3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 wrapText="1"/>
    </xf>
    <xf numFmtId="180" fontId="4" fillId="0" borderId="0" xfId="1496" applyNumberFormat="1" applyFont="1" applyFill="1" applyAlignment="1">
      <alignment horizontal="center" vertical="center" wrapText="1"/>
    </xf>
    <xf numFmtId="180" fontId="4" fillId="0" borderId="0" xfId="1" applyNumberFormat="1" applyFont="1" applyFill="1" applyAlignment="1">
      <alignment horizontal="center" vertical="center" wrapText="1"/>
    </xf>
    <xf numFmtId="0" fontId="59" fillId="0" borderId="0" xfId="4" applyFont="1" applyFill="1" applyAlignment="1">
      <alignment vertical="top"/>
    </xf>
    <xf numFmtId="180" fontId="59" fillId="0" borderId="0" xfId="1496" applyNumberFormat="1" applyFont="1" applyFill="1" applyAlignment="1">
      <alignment vertical="top"/>
    </xf>
    <xf numFmtId="180" fontId="58" fillId="0" borderId="0" xfId="4" applyNumberFormat="1" applyFont="1" applyFill="1" applyAlignment="1">
      <alignment vertical="top"/>
    </xf>
    <xf numFmtId="0" fontId="58" fillId="0" borderId="0" xfId="4" applyFont="1" applyFill="1" applyAlignment="1">
      <alignment vertical="top"/>
    </xf>
    <xf numFmtId="180" fontId="59" fillId="30" borderId="0" xfId="1496" applyNumberFormat="1" applyFont="1" applyFill="1" applyBorder="1" applyAlignment="1">
      <alignment horizontal="center" vertical="top"/>
    </xf>
    <xf numFmtId="49" fontId="58" fillId="0" borderId="0" xfId="1" applyNumberFormat="1" applyFont="1" applyFill="1" applyAlignment="1">
      <alignment horizontal="center" wrapText="1"/>
    </xf>
    <xf numFmtId="180" fontId="58" fillId="0" borderId="0" xfId="1" applyNumberFormat="1" applyFont="1" applyFill="1" applyAlignment="1">
      <alignment horizontal="center" wrapText="1"/>
    </xf>
    <xf numFmtId="4" fontId="58" fillId="0" borderId="0" xfId="1" applyNumberFormat="1" applyFont="1" applyFill="1" applyAlignment="1">
      <alignment horizontal="center" wrapText="1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4" fillId="0" borderId="0" xfId="1221" applyFont="1" applyFill="1" applyAlignment="1">
      <alignment horizontal="center" vertical="center"/>
    </xf>
    <xf numFmtId="0" fontId="4" fillId="0" borderId="0" xfId="1221" applyFont="1" applyFill="1" applyAlignment="1">
      <alignment horizontal="left" vertical="center"/>
    </xf>
    <xf numFmtId="0" fontId="62" fillId="0" borderId="0" xfId="0" applyFont="1" applyFill="1" applyAlignment="1">
      <alignment vertical="center"/>
    </xf>
    <xf numFmtId="0" fontId="6" fillId="0" borderId="0" xfId="1" applyFont="1" applyFill="1" applyBorder="1" applyAlignment="1">
      <alignment vertical="top"/>
    </xf>
    <xf numFmtId="165" fontId="6" fillId="29" borderId="2" xfId="1496" applyFont="1" applyFill="1" applyBorder="1" applyAlignment="1">
      <alignment vertical="top"/>
    </xf>
    <xf numFmtId="0" fontId="6" fillId="29" borderId="0" xfId="1" applyFont="1" applyFill="1" applyBorder="1" applyAlignment="1">
      <alignment vertical="top"/>
    </xf>
    <xf numFmtId="0" fontId="4" fillId="0" borderId="2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0" fontId="4" fillId="29" borderId="2" xfId="1" applyFont="1" applyFill="1" applyBorder="1" applyAlignment="1">
      <alignment vertical="top"/>
    </xf>
    <xf numFmtId="0" fontId="4" fillId="29" borderId="0" xfId="1" applyFont="1" applyFill="1" applyBorder="1" applyAlignment="1">
      <alignment vertical="top"/>
    </xf>
    <xf numFmtId="179" fontId="63" fillId="0" borderId="0" xfId="4" applyNumberFormat="1" applyFont="1" applyFill="1" applyAlignment="1">
      <alignment vertical="top"/>
    </xf>
    <xf numFmtId="175" fontId="4" fillId="0" borderId="0" xfId="1" applyNumberFormat="1" applyFont="1" applyFill="1" applyBorder="1" applyAlignment="1">
      <alignment vertical="center"/>
    </xf>
    <xf numFmtId="175" fontId="58" fillId="0" borderId="0" xfId="4" applyNumberFormat="1" applyFont="1" applyFill="1" applyAlignment="1">
      <alignment vertical="top"/>
    </xf>
    <xf numFmtId="175" fontId="4" fillId="0" borderId="0" xfId="4" applyNumberFormat="1" applyFont="1" applyFill="1" applyAlignment="1">
      <alignment vertical="center"/>
    </xf>
    <xf numFmtId="175" fontId="4" fillId="0" borderId="0" xfId="4" applyNumberFormat="1" applyFont="1" applyFill="1" applyAlignment="1">
      <alignment vertical="center" wrapText="1"/>
    </xf>
    <xf numFmtId="175" fontId="6" fillId="0" borderId="2" xfId="0" applyNumberFormat="1" applyFont="1" applyFill="1" applyBorder="1" applyAlignment="1">
      <alignment horizontal="center" vertical="center" wrapText="1"/>
    </xf>
    <xf numFmtId="175" fontId="4" fillId="0" borderId="0" xfId="1" applyNumberFormat="1" applyFont="1" applyFill="1" applyAlignment="1">
      <alignment horizontal="center" vertical="center" wrapText="1"/>
    </xf>
    <xf numFmtId="0" fontId="58" fillId="0" borderId="0" xfId="1" applyFont="1" applyFill="1" applyAlignment="1">
      <alignment horizontal="left" wrapText="1"/>
    </xf>
    <xf numFmtId="180" fontId="58" fillId="0" borderId="0" xfId="1453" applyNumberFormat="1" applyFont="1" applyFill="1" applyAlignment="1">
      <alignment horizontal="center" wrapText="1"/>
    </xf>
    <xf numFmtId="180" fontId="58" fillId="0" borderId="0" xfId="1" applyNumberFormat="1" applyFont="1" applyFill="1" applyAlignment="1">
      <alignment horizontal="center"/>
    </xf>
    <xf numFmtId="0" fontId="6" fillId="29" borderId="0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180" fontId="4" fillId="0" borderId="0" xfId="1496" applyNumberFormat="1" applyFont="1" applyFill="1" applyAlignment="1">
      <alignment horizontal="right" vertical="center"/>
    </xf>
    <xf numFmtId="180" fontId="4" fillId="0" borderId="0" xfId="1" applyNumberFormat="1" applyFont="1" applyFill="1" applyBorder="1" applyAlignment="1">
      <alignment horizontal="right" vertical="center"/>
    </xf>
    <xf numFmtId="175" fontId="4" fillId="0" borderId="0" xfId="1" applyNumberFormat="1" applyFont="1" applyFill="1" applyBorder="1" applyAlignment="1">
      <alignment horizontal="right" vertical="center"/>
    </xf>
    <xf numFmtId="180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49" fontId="65" fillId="0" borderId="2" xfId="1" applyNumberFormat="1" applyFont="1" applyFill="1" applyBorder="1" applyAlignment="1">
      <alignment horizontal="center" vertical="top" wrapText="1"/>
    </xf>
    <xf numFmtId="0" fontId="65" fillId="0" borderId="2" xfId="1" applyFont="1" applyFill="1" applyBorder="1" applyAlignment="1">
      <alignment horizontal="left" vertical="top" wrapText="1"/>
    </xf>
    <xf numFmtId="180" fontId="65" fillId="0" borderId="2" xfId="1496" applyNumberFormat="1" applyFont="1" applyFill="1" applyBorder="1" applyAlignment="1">
      <alignment horizontal="center" vertical="top"/>
    </xf>
    <xf numFmtId="180" fontId="65" fillId="0" borderId="2" xfId="1496" applyNumberFormat="1" applyFont="1" applyFill="1" applyBorder="1" applyAlignment="1">
      <alignment vertical="top"/>
    </xf>
    <xf numFmtId="173" fontId="65" fillId="0" borderId="2" xfId="1" applyNumberFormat="1" applyFont="1" applyFill="1" applyBorder="1" applyAlignment="1">
      <alignment horizontal="center" vertical="top"/>
    </xf>
    <xf numFmtId="175" fontId="65" fillId="0" borderId="2" xfId="4" applyNumberFormat="1" applyFont="1" applyFill="1" applyBorder="1" applyAlignment="1">
      <alignment horizontal="center" vertical="top" wrapText="1"/>
    </xf>
    <xf numFmtId="180" fontId="64" fillId="0" borderId="2" xfId="1496" applyNumberFormat="1" applyFont="1" applyFill="1" applyBorder="1" applyAlignment="1">
      <alignment horizontal="center" vertical="top"/>
    </xf>
    <xf numFmtId="173" fontId="64" fillId="0" borderId="2" xfId="1" applyNumberFormat="1" applyFont="1" applyFill="1" applyBorder="1" applyAlignment="1">
      <alignment horizontal="center" vertical="top"/>
    </xf>
    <xf numFmtId="175" fontId="65" fillId="0" borderId="2" xfId="1496" applyNumberFormat="1" applyFont="1" applyFill="1" applyBorder="1" applyAlignment="1">
      <alignment horizontal="center" vertical="top"/>
    </xf>
    <xf numFmtId="49" fontId="64" fillId="0" borderId="2" xfId="1" applyNumberFormat="1" applyFont="1" applyFill="1" applyBorder="1" applyAlignment="1">
      <alignment vertical="center" wrapText="1"/>
    </xf>
    <xf numFmtId="49" fontId="67" fillId="0" borderId="2" xfId="1" applyNumberFormat="1" applyFont="1" applyFill="1" applyBorder="1" applyAlignment="1">
      <alignment horizontal="left" vertical="center" wrapText="1"/>
    </xf>
    <xf numFmtId="0" fontId="65" fillId="0" borderId="2" xfId="1496" applyNumberFormat="1" applyFont="1" applyFill="1" applyBorder="1" applyAlignment="1">
      <alignment horizontal="center" vertical="center"/>
    </xf>
    <xf numFmtId="173" fontId="65" fillId="0" borderId="2" xfId="1" applyNumberFormat="1" applyFont="1" applyFill="1" applyBorder="1" applyAlignment="1">
      <alignment horizontal="center" vertical="center"/>
    </xf>
    <xf numFmtId="0" fontId="65" fillId="0" borderId="2" xfId="1496" applyNumberFormat="1" applyFont="1" applyFill="1" applyBorder="1" applyAlignment="1">
      <alignment horizontal="left" vertical="center"/>
    </xf>
    <xf numFmtId="180" fontId="65" fillId="0" borderId="2" xfId="1496" applyNumberFormat="1" applyFont="1" applyFill="1" applyBorder="1" applyAlignment="1">
      <alignment horizontal="center" vertical="center"/>
    </xf>
    <xf numFmtId="49" fontId="64" fillId="0" borderId="2" xfId="1" applyNumberFormat="1" applyFont="1" applyFill="1" applyBorder="1" applyAlignment="1">
      <alignment horizontal="center" vertical="center" wrapText="1"/>
    </xf>
    <xf numFmtId="180" fontId="65" fillId="0" borderId="2" xfId="1496" applyNumberFormat="1" applyFont="1" applyFill="1" applyBorder="1" applyAlignment="1">
      <alignment vertical="center"/>
    </xf>
    <xf numFmtId="180" fontId="65" fillId="0" borderId="2" xfId="1" applyNumberFormat="1" applyFont="1" applyFill="1" applyBorder="1" applyAlignment="1">
      <alignment vertical="center"/>
    </xf>
    <xf numFmtId="176" fontId="65" fillId="0" borderId="2" xfId="1496" applyNumberFormat="1" applyFont="1" applyFill="1" applyBorder="1" applyAlignment="1">
      <alignment vertical="center"/>
    </xf>
    <xf numFmtId="49" fontId="64" fillId="0" borderId="2" xfId="1" applyNumberFormat="1" applyFont="1" applyFill="1" applyBorder="1" applyAlignment="1">
      <alignment horizontal="center" vertical="top" wrapText="1"/>
    </xf>
    <xf numFmtId="0" fontId="64" fillId="0" borderId="2" xfId="1" applyFont="1" applyFill="1" applyBorder="1" applyAlignment="1">
      <alignment horizontal="left" vertical="top" wrapText="1"/>
    </xf>
    <xf numFmtId="0" fontId="64" fillId="0" borderId="2" xfId="1" applyFont="1" applyFill="1" applyBorder="1" applyAlignment="1">
      <alignment horizontal="center" vertical="top" wrapText="1"/>
    </xf>
    <xf numFmtId="180" fontId="64" fillId="0" borderId="2" xfId="1496" applyNumberFormat="1" applyFont="1" applyFill="1" applyBorder="1" applyAlignment="1">
      <alignment vertical="top"/>
    </xf>
    <xf numFmtId="175" fontId="64" fillId="0" borderId="2" xfId="1496" applyNumberFormat="1" applyFont="1" applyFill="1" applyBorder="1" applyAlignment="1">
      <alignment vertical="top"/>
    </xf>
    <xf numFmtId="175" fontId="64" fillId="0" borderId="2" xfId="1496" applyNumberFormat="1" applyFont="1" applyFill="1" applyBorder="1" applyAlignment="1">
      <alignment horizontal="center" vertical="top"/>
    </xf>
    <xf numFmtId="180" fontId="64" fillId="0" borderId="2" xfId="4" applyNumberFormat="1" applyFont="1" applyFill="1" applyBorder="1" applyAlignment="1">
      <alignment horizontal="center" vertical="top" wrapText="1"/>
    </xf>
    <xf numFmtId="0" fontId="64" fillId="0" borderId="2" xfId="1" applyFont="1" applyFill="1" applyBorder="1" applyAlignment="1">
      <alignment vertical="top" wrapText="1"/>
    </xf>
    <xf numFmtId="180" fontId="64" fillId="0" borderId="2" xfId="1" applyNumberFormat="1" applyFont="1" applyFill="1" applyBorder="1" applyAlignment="1">
      <alignment horizontal="center" vertical="top"/>
    </xf>
    <xf numFmtId="49" fontId="64" fillId="0" borderId="2" xfId="1" applyNumberFormat="1" applyFont="1" applyFill="1" applyBorder="1" applyAlignment="1">
      <alignment horizontal="center" vertical="top" wrapText="1"/>
    </xf>
    <xf numFmtId="0" fontId="64" fillId="0" borderId="2" xfId="1" applyFont="1" applyFill="1" applyBorder="1" applyAlignment="1">
      <alignment horizontal="left" vertical="top" wrapText="1"/>
    </xf>
    <xf numFmtId="0" fontId="64" fillId="0" borderId="2" xfId="1496" applyNumberFormat="1" applyFont="1" applyFill="1" applyBorder="1" applyAlignment="1">
      <alignment horizontal="center" vertical="top"/>
    </xf>
    <xf numFmtId="0" fontId="64" fillId="0" borderId="2" xfId="1496" applyNumberFormat="1" applyFont="1" applyFill="1" applyBorder="1" applyAlignment="1">
      <alignment vertical="top"/>
    </xf>
    <xf numFmtId="0" fontId="64" fillId="0" borderId="2" xfId="1" applyNumberFormat="1" applyFont="1" applyFill="1" applyBorder="1" applyAlignment="1">
      <alignment horizontal="center" vertical="top"/>
    </xf>
    <xf numFmtId="49" fontId="66" fillId="0" borderId="2" xfId="1" applyNumberFormat="1" applyFont="1" applyFill="1" applyBorder="1" applyAlignment="1">
      <alignment vertical="center" wrapText="1"/>
    </xf>
    <xf numFmtId="180" fontId="64" fillId="0" borderId="2" xfId="1496" applyNumberFormat="1" applyFont="1" applyFill="1" applyBorder="1" applyAlignment="1">
      <alignment vertical="center"/>
    </xf>
    <xf numFmtId="180" fontId="64" fillId="0" borderId="2" xfId="1496" applyNumberFormat="1" applyFont="1" applyFill="1" applyBorder="1" applyAlignment="1">
      <alignment horizontal="center" vertical="center"/>
    </xf>
    <xf numFmtId="173" fontId="64" fillId="0" borderId="2" xfId="1" applyNumberFormat="1" applyFont="1" applyFill="1" applyBorder="1" applyAlignment="1">
      <alignment horizontal="center" vertical="center"/>
    </xf>
    <xf numFmtId="0" fontId="64" fillId="0" borderId="2" xfId="1496" applyNumberFormat="1" applyFont="1" applyFill="1" applyBorder="1" applyAlignment="1">
      <alignment horizontal="center" vertical="center"/>
    </xf>
    <xf numFmtId="0" fontId="68" fillId="0" borderId="0" xfId="1" applyFont="1" applyFill="1" applyBorder="1" applyAlignment="1">
      <alignment horizontal="right" vertical="center"/>
    </xf>
    <xf numFmtId="0" fontId="57" fillId="0" borderId="0" xfId="1" applyFont="1" applyFill="1" applyBorder="1" applyAlignment="1">
      <alignment horizontal="right" vertical="center"/>
    </xf>
    <xf numFmtId="0" fontId="69" fillId="0" borderId="0" xfId="1" applyFont="1" applyFill="1" applyBorder="1" applyAlignment="1">
      <alignment horizontal="right" vertical="center"/>
    </xf>
    <xf numFmtId="175" fontId="6" fillId="30" borderId="0" xfId="4" applyNumberFormat="1" applyFont="1" applyFill="1" applyBorder="1" applyAlignment="1">
      <alignment horizontal="center" vertical="top" wrapText="1"/>
    </xf>
    <xf numFmtId="0" fontId="63" fillId="0" borderId="0" xfId="4" applyFont="1" applyFill="1" applyAlignment="1">
      <alignment vertical="top"/>
    </xf>
    <xf numFmtId="0" fontId="68" fillId="0" borderId="0" xfId="4" applyFont="1" applyFill="1" applyAlignment="1">
      <alignment vertical="center"/>
    </xf>
    <xf numFmtId="0" fontId="57" fillId="0" borderId="0" xfId="4" applyFont="1" applyFill="1" applyAlignment="1">
      <alignment vertical="center"/>
    </xf>
    <xf numFmtId="0" fontId="69" fillId="0" borderId="0" xfId="4" applyFont="1" applyFill="1" applyAlignment="1">
      <alignment vertical="center"/>
    </xf>
    <xf numFmtId="0" fontId="68" fillId="0" borderId="0" xfId="4" applyFont="1" applyFill="1" applyAlignment="1">
      <alignment vertical="center" wrapText="1"/>
    </xf>
    <xf numFmtId="0" fontId="57" fillId="0" borderId="0" xfId="4" applyFont="1" applyFill="1" applyAlignment="1">
      <alignment vertical="center" wrapText="1"/>
    </xf>
    <xf numFmtId="0" fontId="69" fillId="0" borderId="0" xfId="4" applyFont="1" applyFill="1" applyAlignment="1">
      <alignment vertical="center" wrapText="1"/>
    </xf>
    <xf numFmtId="0" fontId="68" fillId="0" borderId="0" xfId="1" applyFont="1" applyFill="1" applyBorder="1" applyAlignment="1">
      <alignment vertical="center"/>
    </xf>
    <xf numFmtId="0" fontId="57" fillId="0" borderId="0" xfId="1" applyFont="1" applyFill="1" applyBorder="1" applyAlignment="1">
      <alignment vertical="center"/>
    </xf>
    <xf numFmtId="0" fontId="69" fillId="0" borderId="0" xfId="1" applyFont="1" applyFill="1" applyBorder="1" applyAlignment="1">
      <alignment vertical="center"/>
    </xf>
    <xf numFmtId="0" fontId="64" fillId="0" borderId="2" xfId="0" applyFont="1" applyFill="1" applyBorder="1" applyAlignment="1">
      <alignment horizontal="center" vertical="center" wrapText="1"/>
    </xf>
    <xf numFmtId="181" fontId="70" fillId="29" borderId="0" xfId="1" applyNumberFormat="1" applyFont="1" applyFill="1" applyBorder="1" applyAlignment="1">
      <alignment vertical="top"/>
    </xf>
    <xf numFmtId="0" fontId="70" fillId="29" borderId="0" xfId="1" applyFont="1" applyFill="1" applyBorder="1" applyAlignment="1">
      <alignment vertical="top"/>
    </xf>
    <xf numFmtId="0" fontId="56" fillId="29" borderId="0" xfId="1" applyFont="1" applyFill="1" applyBorder="1" applyAlignment="1">
      <alignment vertical="top"/>
    </xf>
    <xf numFmtId="0" fontId="71" fillId="29" borderId="0" xfId="1" applyFont="1" applyFill="1" applyBorder="1" applyAlignment="1">
      <alignment vertical="top"/>
    </xf>
    <xf numFmtId="0" fontId="70" fillId="0" borderId="0" xfId="1" applyFont="1" applyFill="1" applyBorder="1" applyAlignment="1">
      <alignment vertical="top"/>
    </xf>
    <xf numFmtId="0" fontId="56" fillId="0" borderId="0" xfId="1" applyFont="1" applyFill="1" applyBorder="1" applyAlignment="1">
      <alignment vertical="top"/>
    </xf>
    <xf numFmtId="0" fontId="71" fillId="0" borderId="0" xfId="1" applyFont="1" applyFill="1" applyBorder="1" applyAlignment="1">
      <alignment vertical="top"/>
    </xf>
    <xf numFmtId="180" fontId="65" fillId="0" borderId="2" xfId="4" applyNumberFormat="1" applyFont="1" applyFill="1" applyBorder="1" applyAlignment="1">
      <alignment horizontal="center" vertical="top" wrapText="1"/>
    </xf>
    <xf numFmtId="0" fontId="69" fillId="0" borderId="2" xfId="1" applyFont="1" applyFill="1" applyBorder="1" applyAlignment="1">
      <alignment vertical="top" wrapText="1"/>
    </xf>
    <xf numFmtId="175" fontId="69" fillId="0" borderId="2" xfId="1496" applyNumberFormat="1" applyFont="1" applyFill="1" applyBorder="1" applyAlignment="1">
      <alignment vertical="top"/>
    </xf>
    <xf numFmtId="0" fontId="71" fillId="0" borderId="2" xfId="1" applyFont="1" applyFill="1" applyBorder="1" applyAlignment="1">
      <alignment vertical="top"/>
    </xf>
    <xf numFmtId="175" fontId="71" fillId="0" borderId="2" xfId="1496" applyNumberFormat="1" applyFont="1" applyFill="1" applyBorder="1" applyAlignment="1">
      <alignment horizontal="center" vertical="top"/>
    </xf>
    <xf numFmtId="0" fontId="57" fillId="0" borderId="0" xfId="1" applyFont="1" applyFill="1" applyBorder="1" applyAlignment="1">
      <alignment vertical="top"/>
    </xf>
    <xf numFmtId="0" fontId="69" fillId="0" borderId="0" xfId="1" applyFont="1" applyFill="1" applyBorder="1" applyAlignment="1">
      <alignment vertical="top"/>
    </xf>
    <xf numFmtId="0" fontId="68" fillId="0" borderId="0" xfId="1" applyFont="1" applyFill="1" applyBorder="1" applyAlignment="1">
      <alignment vertical="top"/>
    </xf>
    <xf numFmtId="180" fontId="65" fillId="0" borderId="2" xfId="1" applyNumberFormat="1" applyFont="1" applyFill="1" applyBorder="1" applyAlignment="1">
      <alignment vertical="top"/>
    </xf>
    <xf numFmtId="0" fontId="6" fillId="29" borderId="2" xfId="1" applyFont="1" applyFill="1" applyBorder="1" applyAlignment="1">
      <alignment vertical="top"/>
    </xf>
    <xf numFmtId="165" fontId="4" fillId="0" borderId="2" xfId="1496" applyFont="1" applyFill="1" applyBorder="1" applyAlignment="1">
      <alignment vertical="top"/>
    </xf>
    <xf numFmtId="165" fontId="4" fillId="29" borderId="2" xfId="1496" applyFont="1" applyFill="1" applyBorder="1" applyAlignment="1">
      <alignment vertical="top"/>
    </xf>
    <xf numFmtId="0" fontId="68" fillId="29" borderId="0" xfId="1" applyFont="1" applyFill="1" applyBorder="1" applyAlignment="1">
      <alignment vertical="top"/>
    </xf>
    <xf numFmtId="0" fontId="57" fillId="29" borderId="0" xfId="1" applyFont="1" applyFill="1" applyBorder="1" applyAlignment="1">
      <alignment vertical="top"/>
    </xf>
    <xf numFmtId="0" fontId="69" fillId="29" borderId="0" xfId="1" applyFont="1" applyFill="1" applyBorder="1" applyAlignment="1">
      <alignment vertical="top"/>
    </xf>
    <xf numFmtId="0" fontId="68" fillId="0" borderId="2" xfId="1" applyFont="1" applyFill="1" applyBorder="1" applyAlignment="1">
      <alignment vertical="top" wrapText="1"/>
    </xf>
    <xf numFmtId="175" fontId="68" fillId="0" borderId="2" xfId="1496" applyNumberFormat="1" applyFont="1" applyFill="1" applyBorder="1" applyAlignment="1">
      <alignment vertical="top"/>
    </xf>
    <xf numFmtId="0" fontId="70" fillId="0" borderId="2" xfId="1" applyFont="1" applyFill="1" applyBorder="1" applyAlignment="1">
      <alignment vertical="top"/>
    </xf>
    <xf numFmtId="179" fontId="70" fillId="0" borderId="2" xfId="1" applyNumberFormat="1" applyFont="1" applyFill="1" applyBorder="1" applyAlignment="1">
      <alignment vertical="top"/>
    </xf>
    <xf numFmtId="175" fontId="70" fillId="0" borderId="2" xfId="1496" applyNumberFormat="1" applyFont="1" applyFill="1" applyBorder="1" applyAlignment="1">
      <alignment vertical="top"/>
    </xf>
    <xf numFmtId="0" fontId="56" fillId="0" borderId="2" xfId="1" applyFont="1" applyFill="1" applyBorder="1" applyAlignment="1">
      <alignment vertical="top" wrapText="1"/>
    </xf>
    <xf numFmtId="175" fontId="56" fillId="0" borderId="2" xfId="1496" applyNumberFormat="1" applyFont="1" applyFill="1" applyBorder="1" applyAlignment="1">
      <alignment vertical="top"/>
    </xf>
    <xf numFmtId="175" fontId="68" fillId="0" borderId="2" xfId="1496" applyNumberFormat="1" applyFont="1" applyFill="1" applyBorder="1" applyAlignment="1">
      <alignment horizontal="center" vertical="top"/>
    </xf>
    <xf numFmtId="0" fontId="68" fillId="0" borderId="2" xfId="1" applyFont="1" applyFill="1" applyBorder="1" applyAlignment="1">
      <alignment horizontal="left" vertical="top" wrapText="1"/>
    </xf>
    <xf numFmtId="0" fontId="57" fillId="0" borderId="2" xfId="1" applyFont="1" applyFill="1" applyBorder="1" applyAlignment="1">
      <alignment horizontal="left" vertical="top" wrapText="1"/>
    </xf>
    <xf numFmtId="175" fontId="57" fillId="0" borderId="2" xfId="1496" applyNumberFormat="1" applyFont="1" applyFill="1" applyBorder="1" applyAlignment="1">
      <alignment horizontal="center" vertical="top"/>
    </xf>
    <xf numFmtId="175" fontId="70" fillId="0" borderId="2" xfId="1496" applyNumberFormat="1" applyFont="1" applyFill="1" applyBorder="1" applyAlignment="1">
      <alignment horizontal="center" vertical="top"/>
    </xf>
    <xf numFmtId="176" fontId="70" fillId="29" borderId="0" xfId="1496" applyNumberFormat="1" applyFont="1" applyFill="1" applyBorder="1" applyAlignment="1">
      <alignment vertical="top"/>
    </xf>
    <xf numFmtId="175" fontId="70" fillId="29" borderId="0" xfId="1496" applyNumberFormat="1" applyFont="1" applyFill="1" applyBorder="1" applyAlignment="1">
      <alignment horizontal="center" vertical="top"/>
    </xf>
    <xf numFmtId="0" fontId="68" fillId="0" borderId="2" xfId="1" applyFont="1" applyFill="1" applyBorder="1" applyAlignment="1">
      <alignment vertical="top"/>
    </xf>
    <xf numFmtId="179" fontId="68" fillId="0" borderId="2" xfId="1" applyNumberFormat="1" applyFont="1" applyFill="1" applyBorder="1" applyAlignment="1">
      <alignment vertical="top"/>
    </xf>
    <xf numFmtId="179" fontId="68" fillId="0" borderId="2" xfId="3" applyNumberFormat="1" applyFont="1" applyFill="1" applyBorder="1" applyAlignment="1">
      <alignment horizontal="left" vertical="top" wrapText="1"/>
    </xf>
    <xf numFmtId="0" fontId="72" fillId="0" borderId="20" xfId="1" applyFont="1" applyFill="1" applyBorder="1" applyAlignment="1">
      <alignment vertical="top" wrapText="1"/>
    </xf>
    <xf numFmtId="175" fontId="72" fillId="0" borderId="2" xfId="1496" applyNumberFormat="1" applyFont="1" applyFill="1" applyBorder="1" applyAlignment="1">
      <alignment horizontal="right" vertical="top"/>
    </xf>
    <xf numFmtId="0" fontId="72" fillId="0" borderId="19" xfId="1" applyFont="1" applyFill="1" applyBorder="1" applyAlignment="1">
      <alignment horizontal="left" vertical="top" wrapText="1"/>
    </xf>
    <xf numFmtId="175" fontId="72" fillId="0" borderId="2" xfId="1496" applyNumberFormat="1" applyFont="1" applyFill="1" applyBorder="1" applyAlignment="1">
      <alignment vertical="top"/>
    </xf>
    <xf numFmtId="0" fontId="4" fillId="0" borderId="19" xfId="1" applyFont="1" applyFill="1" applyBorder="1" applyAlignment="1">
      <alignment vertical="top"/>
    </xf>
    <xf numFmtId="0" fontId="68" fillId="0" borderId="0" xfId="1" applyFont="1" applyFill="1" applyBorder="1" applyAlignment="1">
      <alignment vertical="top" wrapText="1"/>
    </xf>
    <xf numFmtId="175" fontId="68" fillId="0" borderId="0" xfId="1496" applyNumberFormat="1" applyFont="1" applyFill="1" applyBorder="1" applyAlignment="1">
      <alignment horizontal="center" vertical="top"/>
    </xf>
    <xf numFmtId="175" fontId="68" fillId="0" borderId="0" xfId="1496" applyNumberFormat="1" applyFont="1" applyFill="1" applyBorder="1" applyAlignment="1">
      <alignment vertical="top"/>
    </xf>
    <xf numFmtId="0" fontId="57" fillId="0" borderId="0" xfId="1" applyFont="1" applyFill="1" applyBorder="1" applyAlignment="1">
      <alignment vertical="top" wrapText="1"/>
    </xf>
    <xf numFmtId="175" fontId="57" fillId="0" borderId="0" xfId="1496" applyNumberFormat="1" applyFont="1" applyFill="1" applyBorder="1" applyAlignment="1">
      <alignment vertical="top"/>
    </xf>
    <xf numFmtId="0" fontId="69" fillId="0" borderId="0" xfId="1" applyFont="1" applyFill="1" applyBorder="1" applyAlignment="1">
      <alignment vertical="top" wrapText="1"/>
    </xf>
    <xf numFmtId="175" fontId="69" fillId="0" borderId="0" xfId="1496" applyNumberFormat="1" applyFont="1" applyFill="1" applyBorder="1" applyAlignment="1">
      <alignment horizontal="center" vertical="top"/>
    </xf>
    <xf numFmtId="175" fontId="64" fillId="0" borderId="2" xfId="1496" applyNumberFormat="1" applyFont="1" applyFill="1" applyBorder="1" applyAlignment="1">
      <alignment vertical="center"/>
    </xf>
    <xf numFmtId="180" fontId="64" fillId="0" borderId="2" xfId="1" applyNumberFormat="1" applyFont="1" applyFill="1" applyBorder="1" applyAlignment="1">
      <alignment vertical="center"/>
    </xf>
    <xf numFmtId="0" fontId="70" fillId="29" borderId="0" xfId="1" applyFont="1" applyFill="1" applyBorder="1" applyAlignment="1">
      <alignment vertical="center"/>
    </xf>
    <xf numFmtId="0" fontId="56" fillId="29" borderId="0" xfId="1" applyFont="1" applyFill="1" applyBorder="1" applyAlignment="1">
      <alignment vertical="center"/>
    </xf>
    <xf numFmtId="0" fontId="71" fillId="29" borderId="0" xfId="1" applyFont="1" applyFill="1" applyBorder="1" applyAlignment="1">
      <alignment vertical="center"/>
    </xf>
    <xf numFmtId="0" fontId="64" fillId="0" borderId="2" xfId="1" applyNumberFormat="1" applyFont="1" applyFill="1" applyBorder="1" applyAlignment="1">
      <alignment horizontal="center" vertical="center"/>
    </xf>
    <xf numFmtId="180" fontId="64" fillId="0" borderId="2" xfId="1" applyNumberFormat="1" applyFont="1" applyFill="1" applyBorder="1" applyAlignment="1">
      <alignment horizontal="center" vertical="center"/>
    </xf>
    <xf numFmtId="175" fontId="65" fillId="0" borderId="2" xfId="1" applyNumberFormat="1" applyFont="1" applyFill="1" applyBorder="1" applyAlignment="1">
      <alignment vertical="center"/>
    </xf>
    <xf numFmtId="0" fontId="65" fillId="0" borderId="2" xfId="1" applyNumberFormat="1" applyFont="1" applyFill="1" applyBorder="1" applyAlignment="1">
      <alignment horizontal="center" vertical="center"/>
    </xf>
    <xf numFmtId="180" fontId="65" fillId="0" borderId="2" xfId="1" applyNumberFormat="1" applyFont="1" applyFill="1" applyBorder="1" applyAlignment="1">
      <alignment horizontal="center" vertical="center"/>
    </xf>
    <xf numFmtId="175" fontId="65" fillId="0" borderId="2" xfId="1496" applyNumberFormat="1" applyFont="1" applyFill="1" applyBorder="1" applyAlignment="1">
      <alignment vertical="center"/>
    </xf>
    <xf numFmtId="4" fontId="68" fillId="0" borderId="0" xfId="1" applyNumberFormat="1" applyFont="1" applyFill="1" applyAlignment="1">
      <alignment horizontal="center" wrapText="1"/>
    </xf>
    <xf numFmtId="4" fontId="57" fillId="0" borderId="0" xfId="1" applyNumberFormat="1" applyFont="1" applyFill="1" applyAlignment="1">
      <alignment horizontal="center" wrapText="1"/>
    </xf>
    <xf numFmtId="4" fontId="69" fillId="0" borderId="0" xfId="1" applyNumberFormat="1" applyFont="1" applyFill="1" applyAlignment="1">
      <alignment horizontal="center" wrapText="1"/>
    </xf>
    <xf numFmtId="4" fontId="68" fillId="0" borderId="0" xfId="1" applyNumberFormat="1" applyFont="1" applyFill="1" applyAlignment="1">
      <alignment horizontal="center" vertical="center" wrapText="1"/>
    </xf>
    <xf numFmtId="4" fontId="57" fillId="0" borderId="0" xfId="1" applyNumberFormat="1" applyFont="1" applyFill="1" applyAlignment="1">
      <alignment horizontal="center" vertical="center" wrapText="1"/>
    </xf>
    <xf numFmtId="4" fontId="69" fillId="0" borderId="0" xfId="1" applyNumberFormat="1" applyFont="1" applyFill="1" applyAlignment="1">
      <alignment horizontal="center" vertical="center" wrapText="1"/>
    </xf>
    <xf numFmtId="165" fontId="64" fillId="0" borderId="2" xfId="4" applyNumberFormat="1" applyFont="1" applyFill="1" applyBorder="1" applyAlignment="1">
      <alignment horizontal="center" vertical="top" wrapText="1"/>
    </xf>
    <xf numFmtId="165" fontId="65" fillId="0" borderId="2" xfId="4" applyNumberFormat="1" applyFont="1" applyFill="1" applyBorder="1" applyAlignment="1">
      <alignment horizontal="center" vertical="top" wrapText="1"/>
    </xf>
    <xf numFmtId="165" fontId="64" fillId="0" borderId="2" xfId="1496" applyNumberFormat="1" applyFont="1" applyFill="1" applyBorder="1" applyAlignment="1">
      <alignment horizontal="center" vertical="top"/>
    </xf>
    <xf numFmtId="165" fontId="64" fillId="0" borderId="2" xfId="1496" applyNumberFormat="1" applyFont="1" applyFill="1" applyBorder="1" applyAlignment="1">
      <alignment vertical="top"/>
    </xf>
    <xf numFmtId="165" fontId="65" fillId="0" borderId="2" xfId="1496" applyNumberFormat="1" applyFont="1" applyFill="1" applyBorder="1" applyAlignment="1">
      <alignment horizontal="center" vertical="top"/>
    </xf>
    <xf numFmtId="0" fontId="64" fillId="0" borderId="6" xfId="1" applyFont="1" applyFill="1" applyBorder="1" applyAlignment="1">
      <alignment horizontal="center" vertical="center" wrapText="1"/>
    </xf>
    <xf numFmtId="175" fontId="64" fillId="0" borderId="2" xfId="0" applyNumberFormat="1" applyFont="1" applyFill="1" applyBorder="1" applyAlignment="1">
      <alignment horizontal="center" vertical="center" wrapText="1"/>
    </xf>
    <xf numFmtId="0" fontId="65" fillId="0" borderId="2" xfId="0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horizontal="left" vertical="center" wrapText="1"/>
    </xf>
    <xf numFmtId="0" fontId="65" fillId="0" borderId="2" xfId="1" applyFont="1" applyFill="1" applyBorder="1" applyAlignment="1">
      <alignment horizontal="left" vertical="center" wrapText="1"/>
    </xf>
    <xf numFmtId="49" fontId="65" fillId="0" borderId="2" xfId="0" applyNumberFormat="1" applyFont="1" applyFill="1" applyBorder="1" applyAlignment="1">
      <alignment vertical="center" wrapText="1"/>
    </xf>
    <xf numFmtId="0" fontId="65" fillId="0" borderId="16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left" vertical="center" wrapText="1"/>
    </xf>
    <xf numFmtId="0" fontId="65" fillId="0" borderId="2" xfId="1" applyFont="1" applyFill="1" applyBorder="1" applyAlignment="1">
      <alignment vertical="center" wrapText="1"/>
    </xf>
    <xf numFmtId="0" fontId="65" fillId="0" borderId="22" xfId="0" applyFont="1" applyFill="1" applyBorder="1" applyAlignment="1">
      <alignment horizontal="center" vertical="center"/>
    </xf>
    <xf numFmtId="0" fontId="65" fillId="0" borderId="2" xfId="1" applyFont="1" applyFill="1" applyBorder="1" applyAlignment="1">
      <alignment vertical="center"/>
    </xf>
    <xf numFmtId="164" fontId="6" fillId="0" borderId="0" xfId="3" applyNumberFormat="1" applyFont="1" applyFill="1" applyAlignment="1">
      <alignment horizontal="center" vertical="center" wrapText="1"/>
    </xf>
    <xf numFmtId="0" fontId="62" fillId="0" borderId="0" xfId="0" applyFont="1" applyFill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59" fillId="0" borderId="0" xfId="1" applyFont="1" applyFill="1" applyAlignment="1">
      <alignment horizontal="center" vertical="center" wrapText="1"/>
    </xf>
    <xf numFmtId="0" fontId="73" fillId="0" borderId="0" xfId="0" applyFont="1" applyFill="1" applyAlignment="1">
      <alignment horizontal="right"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Border="1" applyAlignment="1">
      <alignment vertical="center"/>
    </xf>
    <xf numFmtId="180" fontId="64" fillId="0" borderId="2" xfId="0" applyNumberFormat="1" applyFont="1" applyFill="1" applyBorder="1" applyAlignment="1">
      <alignment horizontal="center" vertical="center" wrapText="1"/>
    </xf>
    <xf numFmtId="164" fontId="6" fillId="0" borderId="6" xfId="3" applyNumberFormat="1" applyFont="1" applyFill="1" applyBorder="1" applyAlignment="1">
      <alignment horizontal="center" vertical="center" wrapText="1"/>
    </xf>
    <xf numFmtId="175" fontId="65" fillId="0" borderId="2" xfId="1496" applyNumberFormat="1" applyFont="1" applyFill="1" applyBorder="1" applyAlignment="1">
      <alignment horizontal="left" vertical="center" wrapText="1"/>
    </xf>
    <xf numFmtId="175" fontId="4" fillId="0" borderId="2" xfId="1496" applyNumberFormat="1" applyFont="1" applyFill="1" applyBorder="1" applyAlignment="1">
      <alignment horizontal="left" vertical="center" wrapText="1"/>
    </xf>
    <xf numFmtId="175" fontId="4" fillId="0" borderId="2" xfId="1496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175" fontId="4" fillId="0" borderId="0" xfId="1496" applyNumberFormat="1" applyFont="1" applyFill="1" applyBorder="1" applyAlignment="1">
      <alignment horizontal="right" vertical="center"/>
    </xf>
    <xf numFmtId="165" fontId="4" fillId="0" borderId="0" xfId="1496" applyFont="1" applyFill="1" applyBorder="1" applyAlignment="1">
      <alignment vertical="center"/>
    </xf>
    <xf numFmtId="175" fontId="4" fillId="0" borderId="0" xfId="1496" applyNumberFormat="1" applyFont="1" applyFill="1" applyBorder="1" applyAlignment="1">
      <alignment horizontal="center" vertical="center"/>
    </xf>
    <xf numFmtId="175" fontId="4" fillId="0" borderId="19" xfId="1496" applyNumberFormat="1" applyFont="1" applyFill="1" applyBorder="1" applyAlignment="1">
      <alignment horizontal="center" vertical="center"/>
    </xf>
    <xf numFmtId="175" fontId="72" fillId="0" borderId="0" xfId="1496" applyNumberFormat="1" applyFont="1" applyFill="1" applyBorder="1" applyAlignment="1">
      <alignment horizontal="right" vertical="center"/>
    </xf>
    <xf numFmtId="175" fontId="72" fillId="0" borderId="0" xfId="1496" applyNumberFormat="1" applyFont="1" applyFill="1" applyBorder="1" applyAlignment="1">
      <alignment vertical="center"/>
    </xf>
    <xf numFmtId="0" fontId="72" fillId="0" borderId="23" xfId="1" applyFont="1" applyFill="1" applyBorder="1" applyAlignment="1">
      <alignment vertical="center" wrapText="1"/>
    </xf>
    <xf numFmtId="175" fontId="72" fillId="0" borderId="21" xfId="1496" applyNumberFormat="1" applyFont="1" applyFill="1" applyBorder="1" applyAlignment="1">
      <alignment horizontal="right" vertical="center"/>
    </xf>
    <xf numFmtId="0" fontId="72" fillId="0" borderId="5" xfId="1" applyFont="1" applyFill="1" applyBorder="1" applyAlignment="1">
      <alignment horizontal="left" vertical="center" wrapText="1"/>
    </xf>
    <xf numFmtId="175" fontId="72" fillId="0" borderId="21" xfId="1496" applyNumberFormat="1" applyFont="1" applyFill="1" applyBorder="1" applyAlignment="1">
      <alignment vertical="center"/>
    </xf>
    <xf numFmtId="0" fontId="72" fillId="0" borderId="0" xfId="1" applyFont="1" applyFill="1" applyBorder="1" applyAlignment="1">
      <alignment vertical="center" wrapText="1"/>
    </xf>
    <xf numFmtId="0" fontId="72" fillId="0" borderId="0" xfId="1" applyFont="1" applyFill="1" applyBorder="1" applyAlignment="1">
      <alignment horizontal="left" vertical="center" wrapText="1"/>
    </xf>
    <xf numFmtId="175" fontId="65" fillId="0" borderId="2" xfId="1496" applyNumberFormat="1" applyFont="1" applyFill="1" applyBorder="1" applyAlignment="1">
      <alignment vertical="center" wrapText="1"/>
    </xf>
    <xf numFmtId="0" fontId="72" fillId="0" borderId="2" xfId="1" applyFont="1" applyFill="1" applyBorder="1" applyAlignment="1">
      <alignment vertical="center" wrapText="1"/>
    </xf>
    <xf numFmtId="175" fontId="72" fillId="0" borderId="2" xfId="1496" applyNumberFormat="1" applyFont="1" applyFill="1" applyBorder="1" applyAlignment="1">
      <alignment horizontal="right" vertical="center"/>
    </xf>
    <xf numFmtId="0" fontId="72" fillId="0" borderId="19" xfId="1" applyFont="1" applyFill="1" applyBorder="1" applyAlignment="1">
      <alignment horizontal="left" vertical="center" wrapText="1"/>
    </xf>
    <xf numFmtId="175" fontId="72" fillId="0" borderId="2" xfId="1496" applyNumberFormat="1" applyFont="1" applyFill="1" applyBorder="1" applyAlignment="1">
      <alignment vertical="center"/>
    </xf>
    <xf numFmtId="0" fontId="72" fillId="0" borderId="0" xfId="1" applyFont="1" applyFill="1" applyBorder="1" applyAlignment="1">
      <alignment horizontal="center" vertical="center" wrapText="1"/>
    </xf>
    <xf numFmtId="0" fontId="60" fillId="0" borderId="0" xfId="1221" applyFont="1" applyFill="1" applyBorder="1" applyAlignment="1">
      <alignment vertical="center"/>
    </xf>
    <xf numFmtId="4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175" fontId="4" fillId="0" borderId="0" xfId="1496" applyNumberFormat="1" applyFont="1" applyFill="1" applyBorder="1" applyAlignment="1">
      <alignment vertical="center"/>
    </xf>
    <xf numFmtId="164" fontId="6" fillId="0" borderId="0" xfId="3" applyNumberFormat="1" applyFont="1" applyFill="1" applyAlignment="1">
      <alignment horizontal="center" vertical="center"/>
    </xf>
    <xf numFmtId="0" fontId="4" fillId="0" borderId="0" xfId="1221" applyFont="1" applyFill="1" applyAlignment="1">
      <alignment horizontal="right" vertical="center"/>
    </xf>
    <xf numFmtId="164" fontId="4" fillId="0" borderId="0" xfId="3" applyNumberFormat="1" applyFont="1" applyFill="1" applyAlignment="1">
      <alignment horizontal="center" vertical="center"/>
    </xf>
    <xf numFmtId="164" fontId="62" fillId="0" borderId="0" xfId="3" applyNumberFormat="1" applyFont="1" applyFill="1" applyAlignment="1">
      <alignment vertical="center"/>
    </xf>
    <xf numFmtId="0" fontId="64" fillId="0" borderId="2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vertical="center" wrapText="1"/>
    </xf>
    <xf numFmtId="178" fontId="64" fillId="0" borderId="17" xfId="3" applyNumberFormat="1" applyFont="1" applyFill="1" applyBorder="1" applyAlignment="1">
      <alignment horizontal="center" vertical="center"/>
    </xf>
    <xf numFmtId="178" fontId="6" fillId="0" borderId="17" xfId="3" applyNumberFormat="1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vertical="center" wrapText="1"/>
    </xf>
    <xf numFmtId="175" fontId="64" fillId="0" borderId="21" xfId="1496" applyNumberFormat="1" applyFont="1" applyFill="1" applyBorder="1" applyAlignment="1">
      <alignment horizontal="center" vertical="center"/>
    </xf>
    <xf numFmtId="175" fontId="6" fillId="0" borderId="21" xfId="1496" applyNumberFormat="1" applyFont="1" applyFill="1" applyBorder="1" applyAlignment="1">
      <alignment horizontal="center" vertical="center"/>
    </xf>
    <xf numFmtId="0" fontId="58" fillId="0" borderId="0" xfId="1" applyFont="1" applyFill="1" applyBorder="1" applyAlignment="1">
      <alignment wrapText="1"/>
    </xf>
    <xf numFmtId="0" fontId="58" fillId="0" borderId="0" xfId="1" applyFont="1" applyFill="1" applyBorder="1" applyAlignment="1">
      <alignment horizontal="left" wrapText="1"/>
    </xf>
    <xf numFmtId="4" fontId="58" fillId="0" borderId="0" xfId="1" applyNumberFormat="1" applyFont="1" applyFill="1" applyAlignment="1">
      <alignment horizontal="center" vertical="center"/>
    </xf>
  </cellXfs>
  <cellStyles count="1497">
    <cellStyle name="_ЗРК№256 от 29.03.2010 прил1 рус" xfId="5"/>
    <cellStyle name="_ОТ АСИИ" xfId="6"/>
    <cellStyle name="_Перечень бип 2011-2013 гг 22.11.2010" xfId="7"/>
    <cellStyle name="_после корректоров Приложения 1-4, 6-11 (рус)" xfId="8"/>
    <cellStyle name="_Приложение 2 от 15.12.2010 г." xfId="9"/>
    <cellStyle name="_приложение 4 (рус)" xfId="10"/>
    <cellStyle name="_Прлиложения БИП рус,каз 1,20,21" xfId="11"/>
    <cellStyle name="_ПРОБЛЕМНЫЕ  2012-2014 (22.09.11)" xfId="12"/>
    <cellStyle name="_Свод численность на 2011 год 31.07.10" xfId="13"/>
    <cellStyle name="20% - Акцент1 2" xfId="14"/>
    <cellStyle name="20% — акцент1 2" xfId="15"/>
    <cellStyle name="20% - Акцент1 2 2" xfId="16"/>
    <cellStyle name="20% - Акцент1 2 2 2" xfId="17"/>
    <cellStyle name="20% - Акцент1 2 2 2 2" xfId="18"/>
    <cellStyle name="20% - Акцент1 2 2 2 2 2" xfId="19"/>
    <cellStyle name="20% - Акцент1 2 2 2 3" xfId="20"/>
    <cellStyle name="20% - Акцент1 2 2 3" xfId="21"/>
    <cellStyle name="20% - Акцент1 2 2 3 2" xfId="22"/>
    <cellStyle name="20% - Акцент1 2 2 4" xfId="23"/>
    <cellStyle name="20% - Акцент1 2 2_План финансирования на 2013 год" xfId="24"/>
    <cellStyle name="20% - Акцент1 2 3" xfId="25"/>
    <cellStyle name="20% - Акцент1 2 3 2" xfId="26"/>
    <cellStyle name="20% - Акцент1 2 3 2 2" xfId="27"/>
    <cellStyle name="20% - Акцент1 2 3 3" xfId="28"/>
    <cellStyle name="20% - Акцент1 2 4" xfId="29"/>
    <cellStyle name="20% - Акцент1 2 4 2" xfId="30"/>
    <cellStyle name="20% - Акцент1 2 4 3" xfId="31"/>
    <cellStyle name="20% - Акцент1 2 5" xfId="32"/>
    <cellStyle name="20% - Акцент1 2 6" xfId="33"/>
    <cellStyle name="20% - Акцент1 2_Август по объектно" xfId="34"/>
    <cellStyle name="20% - Акцент1 3" xfId="35"/>
    <cellStyle name="20% - Акцент1 3 2" xfId="36"/>
    <cellStyle name="20% - Акцент1 4" xfId="37"/>
    <cellStyle name="20% - Акцент1 4 2" xfId="38"/>
    <cellStyle name="20% - Акцент2 2" xfId="39"/>
    <cellStyle name="20% — акцент2 2" xfId="40"/>
    <cellStyle name="20% - Акцент2 2 2" xfId="41"/>
    <cellStyle name="20% - Акцент2 2 2 2" xfId="42"/>
    <cellStyle name="20% - Акцент2 2 2 2 2" xfId="43"/>
    <cellStyle name="20% - Акцент2 2 2 2 2 2" xfId="44"/>
    <cellStyle name="20% - Акцент2 2 2 2 3" xfId="45"/>
    <cellStyle name="20% - Акцент2 2 2 3" xfId="46"/>
    <cellStyle name="20% - Акцент2 2 2 3 2" xfId="47"/>
    <cellStyle name="20% - Акцент2 2 2 4" xfId="48"/>
    <cellStyle name="20% - Акцент2 2 2_План финансирования на 2013 год" xfId="49"/>
    <cellStyle name="20% - Акцент2 2 3" xfId="50"/>
    <cellStyle name="20% - Акцент2 2 3 2" xfId="51"/>
    <cellStyle name="20% - Акцент2 2 3 2 2" xfId="52"/>
    <cellStyle name="20% - Акцент2 2 3 3" xfId="53"/>
    <cellStyle name="20% - Акцент2 2 4" xfId="54"/>
    <cellStyle name="20% - Акцент2 2 4 2" xfId="55"/>
    <cellStyle name="20% - Акцент2 2 4 3" xfId="56"/>
    <cellStyle name="20% - Акцент2 2 5" xfId="57"/>
    <cellStyle name="20% - Акцент2 2 6" xfId="58"/>
    <cellStyle name="20% - Акцент2 2_План финансирования на 2013 год" xfId="59"/>
    <cellStyle name="20% - Акцент2 3" xfId="60"/>
    <cellStyle name="20% - Акцент2 3 2" xfId="61"/>
    <cellStyle name="20% - Акцент2 4" xfId="62"/>
    <cellStyle name="20% - Акцент2 4 2" xfId="63"/>
    <cellStyle name="20% - Акцент3 2" xfId="64"/>
    <cellStyle name="20% — акцент3 2" xfId="65"/>
    <cellStyle name="20% - Акцент3 2 2" xfId="66"/>
    <cellStyle name="20% - Акцент3 2 2 2" xfId="67"/>
    <cellStyle name="20% - Акцент3 2 2 2 2" xfId="68"/>
    <cellStyle name="20% - Акцент3 2 2 2 2 2" xfId="69"/>
    <cellStyle name="20% - Акцент3 2 2 2 3" xfId="70"/>
    <cellStyle name="20% - Акцент3 2 2 3" xfId="71"/>
    <cellStyle name="20% - Акцент3 2 2 3 2" xfId="72"/>
    <cellStyle name="20% - Акцент3 2 2 4" xfId="73"/>
    <cellStyle name="20% - Акцент3 2 2_План финансирования на 2013 год" xfId="74"/>
    <cellStyle name="20% - Акцент3 2 3" xfId="75"/>
    <cellStyle name="20% - Акцент3 2 3 2" xfId="76"/>
    <cellStyle name="20% - Акцент3 2 3 2 2" xfId="77"/>
    <cellStyle name="20% - Акцент3 2 3 3" xfId="78"/>
    <cellStyle name="20% - Акцент3 2 4" xfId="79"/>
    <cellStyle name="20% - Акцент3 2 4 2" xfId="80"/>
    <cellStyle name="20% - Акцент3 2 4 3" xfId="81"/>
    <cellStyle name="20% - Акцент3 2 5" xfId="82"/>
    <cellStyle name="20% - Акцент3 2 6" xfId="83"/>
    <cellStyle name="20% - Акцент3 2_Август по объектно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4 2" xfId="89"/>
    <cellStyle name="20% — акцент4 2" xfId="90"/>
    <cellStyle name="20% - Акцент4 2 2" xfId="91"/>
    <cellStyle name="20% - Акцент4 2 2 2" xfId="92"/>
    <cellStyle name="20% - Акцент4 2 2 2 2" xfId="93"/>
    <cellStyle name="20% - Акцент4 2 2 2 2 2" xfId="94"/>
    <cellStyle name="20% - Акцент4 2 2 2 3" xfId="95"/>
    <cellStyle name="20% - Акцент4 2 2 3" xfId="96"/>
    <cellStyle name="20% - Акцент4 2 2 3 2" xfId="97"/>
    <cellStyle name="20% - Акцент4 2 2 4" xfId="98"/>
    <cellStyle name="20% - Акцент4 2 2_План финансирования на 2013 год" xfId="99"/>
    <cellStyle name="20% - Акцент4 2 3" xfId="100"/>
    <cellStyle name="20% - Акцент4 2 3 2" xfId="101"/>
    <cellStyle name="20% - Акцент4 2 3 2 2" xfId="102"/>
    <cellStyle name="20% - Акцент4 2 3 3" xfId="103"/>
    <cellStyle name="20% - Акцент4 2 4" xfId="104"/>
    <cellStyle name="20% - Акцент4 2 4 2" xfId="105"/>
    <cellStyle name="20% - Акцент4 2 4 3" xfId="106"/>
    <cellStyle name="20% - Акцент4 2 5" xfId="107"/>
    <cellStyle name="20% - Акцент4 2 6" xfId="108"/>
    <cellStyle name="20% - Акцент4 2_План финансирования на 2013 год" xfId="109"/>
    <cellStyle name="20% - Акцент4 3" xfId="110"/>
    <cellStyle name="20% - Акцент4 3 2" xfId="111"/>
    <cellStyle name="20% - Акцент4 4" xfId="112"/>
    <cellStyle name="20% - Акцент4 4 2" xfId="113"/>
    <cellStyle name="20% - Акцент5 2" xfId="114"/>
    <cellStyle name="20% — акцент5 2" xfId="115"/>
    <cellStyle name="20% - Акцент5 2 2" xfId="116"/>
    <cellStyle name="20% - Акцент5 2 2 2" xfId="117"/>
    <cellStyle name="20% - Акцент5 2 2 2 2" xfId="118"/>
    <cellStyle name="20% - Акцент5 2 2 2 2 2" xfId="119"/>
    <cellStyle name="20% - Акцент5 2 2 2 3" xfId="120"/>
    <cellStyle name="20% - Акцент5 2 2 3" xfId="121"/>
    <cellStyle name="20% - Акцент5 2 2 3 2" xfId="122"/>
    <cellStyle name="20% - Акцент5 2 2 4" xfId="123"/>
    <cellStyle name="20% - Акцент5 2 2_План финансирования на 2013 год" xfId="124"/>
    <cellStyle name="20% - Акцент5 2 3" xfId="125"/>
    <cellStyle name="20% - Акцент5 2 3 2" xfId="126"/>
    <cellStyle name="20% - Акцент5 2 3 2 2" xfId="127"/>
    <cellStyle name="20% - Акцент5 2 3 3" xfId="128"/>
    <cellStyle name="20% - Акцент5 2 4" xfId="129"/>
    <cellStyle name="20% - Акцент5 2 4 2" xfId="130"/>
    <cellStyle name="20% - Акцент5 2 4 3" xfId="131"/>
    <cellStyle name="20% - Акцент5 2 5" xfId="132"/>
    <cellStyle name="20% - Акцент5 2 6" xfId="133"/>
    <cellStyle name="20% - Акцент5 2_План финансирования на 2013 год" xfId="134"/>
    <cellStyle name="20% - Акцент5 3" xfId="135"/>
    <cellStyle name="20% - Акцент5 3 2" xfId="136"/>
    <cellStyle name="20% - Акцент5 4" xfId="137"/>
    <cellStyle name="20% - Акцент5 4 2" xfId="138"/>
    <cellStyle name="20% - Акцент6 2" xfId="139"/>
    <cellStyle name="20% — акцент6 2" xfId="140"/>
    <cellStyle name="20% - Акцент6 2 2" xfId="141"/>
    <cellStyle name="20% - Акцент6 2 2 2" xfId="142"/>
    <cellStyle name="20% - Акцент6 2 2 2 2" xfId="143"/>
    <cellStyle name="20% - Акцент6 2 2 2 2 2" xfId="144"/>
    <cellStyle name="20% - Акцент6 2 2 2 3" xfId="145"/>
    <cellStyle name="20% - Акцент6 2 2 3" xfId="146"/>
    <cellStyle name="20% - Акцент6 2 2 3 2" xfId="147"/>
    <cellStyle name="20% - Акцент6 2 2 4" xfId="148"/>
    <cellStyle name="20% - Акцент6 2 2_План финансирования на 2013 год" xfId="149"/>
    <cellStyle name="20% - Акцент6 2 3" xfId="150"/>
    <cellStyle name="20% - Акцент6 2 3 2" xfId="151"/>
    <cellStyle name="20% - Акцент6 2 3 2 2" xfId="152"/>
    <cellStyle name="20% - Акцент6 2 3 3" xfId="153"/>
    <cellStyle name="20% - Акцент6 2 4" xfId="154"/>
    <cellStyle name="20% - Акцент6 2 4 2" xfId="155"/>
    <cellStyle name="20% - Акцент6 2 4 3" xfId="156"/>
    <cellStyle name="20% - Акцент6 2 5" xfId="157"/>
    <cellStyle name="20% - Акцент6 2 6" xfId="158"/>
    <cellStyle name="20% - Акцент6 2_Август по объектно" xfId="159"/>
    <cellStyle name="20% - Акцент6 3" xfId="160"/>
    <cellStyle name="20% - Акцент6 3 2" xfId="161"/>
    <cellStyle name="20% - Акцент6 4" xfId="162"/>
    <cellStyle name="20% - Акцент6 4 2" xfId="163"/>
    <cellStyle name="40% - Акцент1 2" xfId="164"/>
    <cellStyle name="40% — акцент1 2" xfId="165"/>
    <cellStyle name="40% - Акцент1 2 2" xfId="166"/>
    <cellStyle name="40% - Акцент1 2 2 2" xfId="167"/>
    <cellStyle name="40% - Акцент1 2 2 2 2" xfId="168"/>
    <cellStyle name="40% - Акцент1 2 2 2 2 2" xfId="169"/>
    <cellStyle name="40% - Акцент1 2 2 2 3" xfId="170"/>
    <cellStyle name="40% - Акцент1 2 2 3" xfId="171"/>
    <cellStyle name="40% - Акцент1 2 2 3 2" xfId="172"/>
    <cellStyle name="40% - Акцент1 2 2 4" xfId="173"/>
    <cellStyle name="40% - Акцент1 2 2_План финансирования на 2013 год" xfId="174"/>
    <cellStyle name="40% - Акцент1 2 3" xfId="175"/>
    <cellStyle name="40% - Акцент1 2 3 2" xfId="176"/>
    <cellStyle name="40% - Акцент1 2 3 2 2" xfId="177"/>
    <cellStyle name="40% - Акцент1 2 3 3" xfId="178"/>
    <cellStyle name="40% - Акцент1 2 4" xfId="179"/>
    <cellStyle name="40% - Акцент1 2 4 2" xfId="180"/>
    <cellStyle name="40% - Акцент1 2 4 3" xfId="181"/>
    <cellStyle name="40% - Акцент1 2 5" xfId="182"/>
    <cellStyle name="40% - Акцент1 2 6" xfId="183"/>
    <cellStyle name="40% - Акцент1 2_План финансирования на 2013 год" xfId="184"/>
    <cellStyle name="40% - Акцент1 3" xfId="185"/>
    <cellStyle name="40% - Акцент1 3 2" xfId="186"/>
    <cellStyle name="40% - Акцент1 4" xfId="187"/>
    <cellStyle name="40% - Акцент1 4 2" xfId="188"/>
    <cellStyle name="40% - Акцент2 2" xfId="189"/>
    <cellStyle name="40% — акцент2 2" xfId="190"/>
    <cellStyle name="40% - Акцент2 2 2" xfId="191"/>
    <cellStyle name="40% - Акцент2 2 2 2" xfId="192"/>
    <cellStyle name="40% - Акцент2 2 2 2 2" xfId="193"/>
    <cellStyle name="40% - Акцент2 2 2 2 2 2" xfId="194"/>
    <cellStyle name="40% - Акцент2 2 2 2 3" xfId="195"/>
    <cellStyle name="40% - Акцент2 2 2 3" xfId="196"/>
    <cellStyle name="40% - Акцент2 2 2 3 2" xfId="197"/>
    <cellStyle name="40% - Акцент2 2 2 4" xfId="198"/>
    <cellStyle name="40% - Акцент2 2 2_План финансирования на 2013 год" xfId="199"/>
    <cellStyle name="40% - Акцент2 2 3" xfId="200"/>
    <cellStyle name="40% - Акцент2 2 3 2" xfId="201"/>
    <cellStyle name="40% - Акцент2 2 3 2 2" xfId="202"/>
    <cellStyle name="40% - Акцент2 2 3 3" xfId="203"/>
    <cellStyle name="40% - Акцент2 2 4" xfId="204"/>
    <cellStyle name="40% - Акцент2 2 4 2" xfId="205"/>
    <cellStyle name="40% - Акцент2 2 4 3" xfId="206"/>
    <cellStyle name="40% - Акцент2 2 5" xfId="207"/>
    <cellStyle name="40% - Акцент2 2 6" xfId="208"/>
    <cellStyle name="40% - Акцент2 2_План финансирования на 2013 год" xfId="209"/>
    <cellStyle name="40% - Акцент2 3" xfId="210"/>
    <cellStyle name="40% - Акцент2 3 2" xfId="211"/>
    <cellStyle name="40% - Акцент2 4" xfId="212"/>
    <cellStyle name="40% - Акцент2 4 2" xfId="213"/>
    <cellStyle name="40% - Акцент3 2" xfId="214"/>
    <cellStyle name="40% — акцент3 2" xfId="215"/>
    <cellStyle name="40% - Акцент3 2 2" xfId="216"/>
    <cellStyle name="40% - Акцент3 2 2 2" xfId="217"/>
    <cellStyle name="40% - Акцент3 2 2 2 2" xfId="218"/>
    <cellStyle name="40% - Акцент3 2 2 2 2 2" xfId="219"/>
    <cellStyle name="40% - Акцент3 2 2 2 3" xfId="220"/>
    <cellStyle name="40% - Акцент3 2 2 3" xfId="221"/>
    <cellStyle name="40% - Акцент3 2 2 3 2" xfId="222"/>
    <cellStyle name="40% - Акцент3 2 2 4" xfId="223"/>
    <cellStyle name="40% - Акцент3 2 2_План финансирования на 2013 год" xfId="224"/>
    <cellStyle name="40% - Акцент3 2 3" xfId="225"/>
    <cellStyle name="40% - Акцент3 2 3 2" xfId="226"/>
    <cellStyle name="40% - Акцент3 2 3 2 2" xfId="227"/>
    <cellStyle name="40% - Акцент3 2 3 3" xfId="228"/>
    <cellStyle name="40% - Акцент3 2 4" xfId="229"/>
    <cellStyle name="40% - Акцент3 2 4 2" xfId="230"/>
    <cellStyle name="40% - Акцент3 2 4 3" xfId="231"/>
    <cellStyle name="40% - Акцент3 2 5" xfId="232"/>
    <cellStyle name="40% - Акцент3 2 6" xfId="233"/>
    <cellStyle name="40% - Акцент3 2_Август по объектно" xfId="234"/>
    <cellStyle name="40% - Акцент3 3" xfId="235"/>
    <cellStyle name="40% - Акцент3 3 2" xfId="236"/>
    <cellStyle name="40% - Акцент3 4" xfId="237"/>
    <cellStyle name="40% - Акцент3 4 2" xfId="238"/>
    <cellStyle name="40% - Акцент4 2" xfId="239"/>
    <cellStyle name="40% — акцент4 2" xfId="240"/>
    <cellStyle name="40% - Акцент4 2 2" xfId="241"/>
    <cellStyle name="40% - Акцент4 2 2 2" xfId="242"/>
    <cellStyle name="40% - Акцент4 2 2 2 2" xfId="243"/>
    <cellStyle name="40% - Акцент4 2 2 2 2 2" xfId="244"/>
    <cellStyle name="40% - Акцент4 2 2 2 3" xfId="245"/>
    <cellStyle name="40% - Акцент4 2 2 3" xfId="246"/>
    <cellStyle name="40% - Акцент4 2 2 3 2" xfId="247"/>
    <cellStyle name="40% - Акцент4 2 2 4" xfId="248"/>
    <cellStyle name="40% - Акцент4 2 2_План финансирования на 2013 год" xfId="249"/>
    <cellStyle name="40% - Акцент4 2 3" xfId="250"/>
    <cellStyle name="40% - Акцент4 2 3 2" xfId="251"/>
    <cellStyle name="40% - Акцент4 2 3 2 2" xfId="252"/>
    <cellStyle name="40% - Акцент4 2 3 3" xfId="253"/>
    <cellStyle name="40% - Акцент4 2 4" xfId="254"/>
    <cellStyle name="40% - Акцент4 2 4 2" xfId="255"/>
    <cellStyle name="40% - Акцент4 2 4 3" xfId="256"/>
    <cellStyle name="40% - Акцент4 2 5" xfId="257"/>
    <cellStyle name="40% - Акцент4 2 6" xfId="258"/>
    <cellStyle name="40% - Акцент4 2_План финансирования на 2013 год" xfId="259"/>
    <cellStyle name="40% - Акцент4 3" xfId="260"/>
    <cellStyle name="40% - Акцент4 3 2" xfId="261"/>
    <cellStyle name="40% - Акцент4 4" xfId="262"/>
    <cellStyle name="40% - Акцент4 4 2" xfId="263"/>
    <cellStyle name="40% - Акцент5 2" xfId="264"/>
    <cellStyle name="40% — акцент5 2" xfId="265"/>
    <cellStyle name="40% - Акцент5 2 2" xfId="266"/>
    <cellStyle name="40% - Акцент5 2 2 2" xfId="267"/>
    <cellStyle name="40% - Акцент5 2 2 2 2" xfId="268"/>
    <cellStyle name="40% - Акцент5 2 2 2 2 2" xfId="269"/>
    <cellStyle name="40% - Акцент5 2 2 2 3" xfId="270"/>
    <cellStyle name="40% - Акцент5 2 2 3" xfId="271"/>
    <cellStyle name="40% - Акцент5 2 2 3 2" xfId="272"/>
    <cellStyle name="40% - Акцент5 2 2 4" xfId="273"/>
    <cellStyle name="40% - Акцент5 2 2_План финансирования на 2013 год" xfId="274"/>
    <cellStyle name="40% - Акцент5 2 3" xfId="275"/>
    <cellStyle name="40% - Акцент5 2 3 2" xfId="276"/>
    <cellStyle name="40% - Акцент5 2 3 2 2" xfId="277"/>
    <cellStyle name="40% - Акцент5 2 3 3" xfId="278"/>
    <cellStyle name="40% - Акцент5 2 4" xfId="279"/>
    <cellStyle name="40% - Акцент5 2 4 2" xfId="280"/>
    <cellStyle name="40% - Акцент5 2 4 3" xfId="281"/>
    <cellStyle name="40% - Акцент5 2 5" xfId="282"/>
    <cellStyle name="40% - Акцент5 2 6" xfId="283"/>
    <cellStyle name="40% - Акцент5 2_План финансирования на 2013 год" xfId="284"/>
    <cellStyle name="40% - Акцент5 3" xfId="285"/>
    <cellStyle name="40% - Акцент5 3 2" xfId="286"/>
    <cellStyle name="40% - Акцент5 4" xfId="287"/>
    <cellStyle name="40% - Акцент5 4 2" xfId="288"/>
    <cellStyle name="40% - Акцент6 2" xfId="289"/>
    <cellStyle name="40% — акцент6 2" xfId="290"/>
    <cellStyle name="40% - Акцент6 2 2" xfId="291"/>
    <cellStyle name="40% - Акцент6 2 2 2" xfId="292"/>
    <cellStyle name="40% - Акцент6 2 2 2 2" xfId="293"/>
    <cellStyle name="40% - Акцент6 2 2 2 2 2" xfId="294"/>
    <cellStyle name="40% - Акцент6 2 2 2 3" xfId="295"/>
    <cellStyle name="40% - Акцент6 2 2 3" xfId="296"/>
    <cellStyle name="40% - Акцент6 2 2 3 2" xfId="297"/>
    <cellStyle name="40% - Акцент6 2 2 4" xfId="298"/>
    <cellStyle name="40% - Акцент6 2 2_План финансирования на 2013 год" xfId="299"/>
    <cellStyle name="40% - Акцент6 2 3" xfId="300"/>
    <cellStyle name="40% - Акцент6 2 3 2" xfId="301"/>
    <cellStyle name="40% - Акцент6 2 3 2 2" xfId="302"/>
    <cellStyle name="40% - Акцент6 2 3 3" xfId="303"/>
    <cellStyle name="40% - Акцент6 2 4" xfId="304"/>
    <cellStyle name="40% - Акцент6 2 4 2" xfId="305"/>
    <cellStyle name="40% - Акцент6 2 4 3" xfId="306"/>
    <cellStyle name="40% - Акцент6 2 5" xfId="307"/>
    <cellStyle name="40% - Акцент6 2 6" xfId="308"/>
    <cellStyle name="40% - Акцент6 2_План финансирования на 2013 год" xfId="309"/>
    <cellStyle name="40% - Акцент6 3" xfId="310"/>
    <cellStyle name="40% - Акцент6 3 2" xfId="311"/>
    <cellStyle name="40% - Акцент6 4" xfId="312"/>
    <cellStyle name="40% - Акцент6 4 2" xfId="313"/>
    <cellStyle name="60% - Акцент1 2" xfId="314"/>
    <cellStyle name="60% — акцент1 2" xfId="315"/>
    <cellStyle name="60% - Акцент1 2 2" xfId="316"/>
    <cellStyle name="60% - Акцент1 2 2 2" xfId="317"/>
    <cellStyle name="60% - Акцент1 2 3" xfId="318"/>
    <cellStyle name="60% - Акцент1 2 4" xfId="319"/>
    <cellStyle name="60% - Акцент1 2 5" xfId="320"/>
    <cellStyle name="60% - Акцент1 2_16 МСХ 13.09.11 с проблемными" xfId="321"/>
    <cellStyle name="60% - Акцент1 3" xfId="322"/>
    <cellStyle name="60% - Акцент2 2" xfId="323"/>
    <cellStyle name="60% — акцент2 2" xfId="324"/>
    <cellStyle name="60% - Акцент2 2 2" xfId="325"/>
    <cellStyle name="60% - Акцент2 2 2 2" xfId="326"/>
    <cellStyle name="60% - Акцент2 2 3" xfId="327"/>
    <cellStyle name="60% - Акцент2 2 4" xfId="328"/>
    <cellStyle name="60% - Акцент2 2 5" xfId="329"/>
    <cellStyle name="60% - Акцент2 2_16 МСХ 13.09.11 с проблемными" xfId="330"/>
    <cellStyle name="60% - Акцент2 3" xfId="331"/>
    <cellStyle name="60% - Акцент3 2" xfId="332"/>
    <cellStyle name="60% — акцент3 2" xfId="333"/>
    <cellStyle name="60% - Акцент3 2 2" xfId="334"/>
    <cellStyle name="60% - Акцент3 2 2 2" xfId="335"/>
    <cellStyle name="60% - Акцент3 2 3" xfId="336"/>
    <cellStyle name="60% - Акцент3 2 4" xfId="337"/>
    <cellStyle name="60% - Акцент3 2 5" xfId="338"/>
    <cellStyle name="60% - Акцент3 2_16 МСХ 13.09.11 с проблемными" xfId="339"/>
    <cellStyle name="60% - Акцент3 3" xfId="340"/>
    <cellStyle name="60% - Акцент4 2" xfId="341"/>
    <cellStyle name="60% — акцент4 2" xfId="342"/>
    <cellStyle name="60% - Акцент4 2 2" xfId="343"/>
    <cellStyle name="60% - Акцент4 2 2 2" xfId="344"/>
    <cellStyle name="60% - Акцент4 2 3" xfId="345"/>
    <cellStyle name="60% - Акцент4 2 4" xfId="346"/>
    <cellStyle name="60% - Акцент4 2 5" xfId="347"/>
    <cellStyle name="60% - Акцент4 2_16 МСХ 13.09.11 с проблемными" xfId="348"/>
    <cellStyle name="60% - Акцент4 3" xfId="349"/>
    <cellStyle name="60% - Акцент5 2" xfId="350"/>
    <cellStyle name="60% — акцент5 2" xfId="351"/>
    <cellStyle name="60% - Акцент5 2 2" xfId="352"/>
    <cellStyle name="60% - Акцент5 2 2 2" xfId="353"/>
    <cellStyle name="60% - Акцент5 2 3" xfId="354"/>
    <cellStyle name="60% - Акцент5 2 4" xfId="355"/>
    <cellStyle name="60% - Акцент5 2 5" xfId="356"/>
    <cellStyle name="60% - Акцент5 2_16 МСХ 13.09.11 с проблемными" xfId="357"/>
    <cellStyle name="60% - Акцент5 3" xfId="358"/>
    <cellStyle name="60% - Акцент6 2" xfId="359"/>
    <cellStyle name="60% — акцент6 2" xfId="360"/>
    <cellStyle name="60% - Акцент6 2 2" xfId="361"/>
    <cellStyle name="60% - Акцент6 2 2 2" xfId="362"/>
    <cellStyle name="60% - Акцент6 2 3" xfId="363"/>
    <cellStyle name="60% - Акцент6 2 4" xfId="364"/>
    <cellStyle name="60% - Акцент6 2 5" xfId="365"/>
    <cellStyle name="60% - Акцент6 2_16 МСХ 13.09.11 с проблемными" xfId="366"/>
    <cellStyle name="60% - Акцент6 3" xfId="367"/>
    <cellStyle name="Cell1" xfId="368"/>
    <cellStyle name="Cell2" xfId="369"/>
    <cellStyle name="Cell3" xfId="370"/>
    <cellStyle name="Cell4" xfId="371"/>
    <cellStyle name="Cell5" xfId="372"/>
    <cellStyle name="Column1" xfId="373"/>
    <cellStyle name="Column2" xfId="374"/>
    <cellStyle name="Column3" xfId="375"/>
    <cellStyle name="Column4" xfId="376"/>
    <cellStyle name="Column5" xfId="377"/>
    <cellStyle name="Column7" xfId="378"/>
    <cellStyle name="Data" xfId="379"/>
    <cellStyle name="Excel Built-in Normal" xfId="380"/>
    <cellStyle name="Excel Built-in Normal 2" xfId="381"/>
    <cellStyle name="Heading" xfId="382"/>
    <cellStyle name="Heading1" xfId="383"/>
    <cellStyle name="Heading2" xfId="384"/>
    <cellStyle name="Heading3" xfId="385"/>
    <cellStyle name="Heading4" xfId="386"/>
    <cellStyle name="Heading4 10" xfId="387"/>
    <cellStyle name="Heading4 11" xfId="388"/>
    <cellStyle name="Heading4 2" xfId="389"/>
    <cellStyle name="Heading4 3" xfId="390"/>
    <cellStyle name="Heading4 4" xfId="391"/>
    <cellStyle name="Heading4 5" xfId="392"/>
    <cellStyle name="Heading4 6" xfId="393"/>
    <cellStyle name="Heading4 7" xfId="394"/>
    <cellStyle name="Heading4 8" xfId="395"/>
    <cellStyle name="Heading4 9" xfId="396"/>
    <cellStyle name="Name1" xfId="397"/>
    <cellStyle name="Name2" xfId="398"/>
    <cellStyle name="Name3" xfId="399"/>
    <cellStyle name="Name4" xfId="400"/>
    <cellStyle name="Name5" xfId="401"/>
    <cellStyle name="Normal 5" xfId="402"/>
    <cellStyle name="Normal 6" xfId="403"/>
    <cellStyle name="Normal_Sheet1" xfId="404"/>
    <cellStyle name="Result" xfId="405"/>
    <cellStyle name="Result2" xfId="406"/>
    <cellStyle name="S0" xfId="407"/>
    <cellStyle name="S0 2" xfId="408"/>
    <cellStyle name="S1" xfId="409"/>
    <cellStyle name="S1 2" xfId="410"/>
    <cellStyle name="S10" xfId="411"/>
    <cellStyle name="S10 2" xfId="412"/>
    <cellStyle name="S2" xfId="413"/>
    <cellStyle name="S2 2" xfId="414"/>
    <cellStyle name="S3" xfId="415"/>
    <cellStyle name="S3 2" xfId="416"/>
    <cellStyle name="S4" xfId="417"/>
    <cellStyle name="S4 2" xfId="418"/>
    <cellStyle name="S4_16 МСХ 13.09.11 с проблемными" xfId="419"/>
    <cellStyle name="S5" xfId="420"/>
    <cellStyle name="S5 2" xfId="421"/>
    <cellStyle name="S5_16 МСХ 13.09.11 с проблемными" xfId="422"/>
    <cellStyle name="S6" xfId="423"/>
    <cellStyle name="S6 2" xfId="424"/>
    <cellStyle name="S7" xfId="425"/>
    <cellStyle name="S7 2" xfId="426"/>
    <cellStyle name="S8" xfId="427"/>
    <cellStyle name="S8 2" xfId="428"/>
    <cellStyle name="S9" xfId="429"/>
    <cellStyle name="S9 2" xfId="430"/>
    <cellStyle name="S9_ПРОБЛЕМНЫЕ  2012-2014 (22.09.11)" xfId="431"/>
    <cellStyle name="Title1" xfId="432"/>
    <cellStyle name="TitleCol1" xfId="433"/>
    <cellStyle name="TitleCol1 2" xfId="434"/>
    <cellStyle name="TitleCol2" xfId="435"/>
    <cellStyle name="TitleCol2 2" xfId="436"/>
    <cellStyle name="White1" xfId="437"/>
    <cellStyle name="White2" xfId="438"/>
    <cellStyle name="White3" xfId="439"/>
    <cellStyle name="White4" xfId="440"/>
    <cellStyle name="White5" xfId="441"/>
    <cellStyle name="Акцент1 2" xfId="442"/>
    <cellStyle name="Акцент1 2 2" xfId="443"/>
    <cellStyle name="Акцент1 2 2 2" xfId="444"/>
    <cellStyle name="Акцент1 2 3" xfId="445"/>
    <cellStyle name="Акцент1 2 4" xfId="446"/>
    <cellStyle name="Акцент1 2 5" xfId="447"/>
    <cellStyle name="Акцент1 2_16 МСХ 13.09.11 с проблемными" xfId="448"/>
    <cellStyle name="Акцент1 3" xfId="449"/>
    <cellStyle name="Акцент2 2" xfId="450"/>
    <cellStyle name="Акцент2 2 2" xfId="451"/>
    <cellStyle name="Акцент2 2 2 2" xfId="452"/>
    <cellStyle name="Акцент2 2 3" xfId="453"/>
    <cellStyle name="Акцент2 2 4" xfId="454"/>
    <cellStyle name="Акцент2 2 5" xfId="455"/>
    <cellStyle name="Акцент2 2_16 МСХ 13.09.11 с проблемными" xfId="456"/>
    <cellStyle name="Акцент2 3" xfId="457"/>
    <cellStyle name="Акцент3 2" xfId="458"/>
    <cellStyle name="Акцент3 2 2" xfId="459"/>
    <cellStyle name="Акцент3 2 2 2" xfId="460"/>
    <cellStyle name="Акцент3 2 3" xfId="461"/>
    <cellStyle name="Акцент3 2 4" xfId="462"/>
    <cellStyle name="Акцент3 2 5" xfId="463"/>
    <cellStyle name="Акцент3 2_16 МСХ 13.09.11 с проблемными" xfId="464"/>
    <cellStyle name="Акцент3 3" xfId="465"/>
    <cellStyle name="Акцент4 2" xfId="466"/>
    <cellStyle name="Акцент4 2 2" xfId="467"/>
    <cellStyle name="Акцент4 2 2 2" xfId="468"/>
    <cellStyle name="Акцент4 2 3" xfId="469"/>
    <cellStyle name="Акцент4 2 4" xfId="470"/>
    <cellStyle name="Акцент4 2 5" xfId="471"/>
    <cellStyle name="Акцент4 2_16 МСХ 13.09.11 с проблемными" xfId="472"/>
    <cellStyle name="Акцент4 3" xfId="473"/>
    <cellStyle name="Акцент5 2" xfId="474"/>
    <cellStyle name="Акцент5 2 2" xfId="475"/>
    <cellStyle name="Акцент5 2 2 2" xfId="476"/>
    <cellStyle name="Акцент5 2 3" xfId="477"/>
    <cellStyle name="Акцент5 2 4" xfId="478"/>
    <cellStyle name="Акцент5 2 5" xfId="479"/>
    <cellStyle name="Акцент5 2_16 МСХ 13.09.11 с проблемными" xfId="480"/>
    <cellStyle name="Акцент5 3" xfId="481"/>
    <cellStyle name="Акцент6 2" xfId="482"/>
    <cellStyle name="Акцент6 2 2" xfId="483"/>
    <cellStyle name="Акцент6 2 2 2" xfId="484"/>
    <cellStyle name="Акцент6 2 3" xfId="485"/>
    <cellStyle name="Акцент6 2 4" xfId="486"/>
    <cellStyle name="Акцент6 2 5" xfId="487"/>
    <cellStyle name="Акцент6 2_16 МСХ 13.09.11 с проблемными" xfId="488"/>
    <cellStyle name="Акцент6 3" xfId="489"/>
    <cellStyle name="Ввод  2" xfId="490"/>
    <cellStyle name="Ввод  2 2" xfId="491"/>
    <cellStyle name="Ввод  2 2 2" xfId="492"/>
    <cellStyle name="Ввод  2 2 2 2" xfId="493"/>
    <cellStyle name="Ввод  2 2 3" xfId="494"/>
    <cellStyle name="Ввод  2 2 3 2" xfId="495"/>
    <cellStyle name="Ввод  2 2 4" xfId="496"/>
    <cellStyle name="Ввод  2 3" xfId="497"/>
    <cellStyle name="Ввод  2 3 2" xfId="498"/>
    <cellStyle name="Ввод  2 4" xfId="499"/>
    <cellStyle name="Ввод  2 4 2" xfId="500"/>
    <cellStyle name="Ввод  2 5" xfId="501"/>
    <cellStyle name="Ввод  2 5 2" xfId="502"/>
    <cellStyle name="Ввод  2 6" xfId="503"/>
    <cellStyle name="Ввод  2 6 2" xfId="504"/>
    <cellStyle name="Ввод  2 7" xfId="505"/>
    <cellStyle name="Ввод  2_Электроэнергия" xfId="506"/>
    <cellStyle name="Ввод  3" xfId="507"/>
    <cellStyle name="Ввод  3 2" xfId="508"/>
    <cellStyle name="Ввод  4" xfId="509"/>
    <cellStyle name="Вывод 2" xfId="510"/>
    <cellStyle name="Вывод 2 2" xfId="511"/>
    <cellStyle name="Вывод 2 2 2" xfId="512"/>
    <cellStyle name="Вывод 2 2 2 2" xfId="513"/>
    <cellStyle name="Вывод 2 2 3" xfId="514"/>
    <cellStyle name="Вывод 2 2 3 2" xfId="515"/>
    <cellStyle name="Вывод 2 2 4" xfId="516"/>
    <cellStyle name="Вывод 2 3" xfId="517"/>
    <cellStyle name="Вывод 2 3 2" xfId="518"/>
    <cellStyle name="Вывод 2 4" xfId="519"/>
    <cellStyle name="Вывод 2 4 2" xfId="520"/>
    <cellStyle name="Вывод 2 5" xfId="521"/>
    <cellStyle name="Вывод 2 5 2" xfId="522"/>
    <cellStyle name="Вывод 2 6" xfId="523"/>
    <cellStyle name="Вывод 2 6 2" xfId="524"/>
    <cellStyle name="Вывод 2 7" xfId="525"/>
    <cellStyle name="Вывод 2_Электроэнергия" xfId="526"/>
    <cellStyle name="Вывод 3" xfId="527"/>
    <cellStyle name="Вывод 3 2" xfId="528"/>
    <cellStyle name="Вывод 4" xfId="529"/>
    <cellStyle name="Вычисление 2" xfId="530"/>
    <cellStyle name="Вычисление 2 2" xfId="531"/>
    <cellStyle name="Вычисление 2 2 2" xfId="532"/>
    <cellStyle name="Вычисление 2 2 2 2" xfId="533"/>
    <cellStyle name="Вычисление 2 2 3" xfId="534"/>
    <cellStyle name="Вычисление 2 2 3 2" xfId="535"/>
    <cellStyle name="Вычисление 2 2 4" xfId="536"/>
    <cellStyle name="Вычисление 2 3" xfId="537"/>
    <cellStyle name="Вычисление 2 3 2" xfId="538"/>
    <cellStyle name="Вычисление 2 4" xfId="539"/>
    <cellStyle name="Вычисление 2 4 2" xfId="540"/>
    <cellStyle name="Вычисление 2 5" xfId="541"/>
    <cellStyle name="Вычисление 2 5 2" xfId="542"/>
    <cellStyle name="Вычисление 2 6" xfId="543"/>
    <cellStyle name="Вычисление 2 6 2" xfId="544"/>
    <cellStyle name="Вычисление 2 7" xfId="545"/>
    <cellStyle name="Вычисление 2_Электроэнергия" xfId="546"/>
    <cellStyle name="Вычисление 3" xfId="547"/>
    <cellStyle name="Вычисление 3 2" xfId="548"/>
    <cellStyle name="Вычисление 4" xfId="549"/>
    <cellStyle name="Денежный 2" xfId="550"/>
    <cellStyle name="Денежный 2 2" xfId="551"/>
    <cellStyle name="Денежный 2 3" xfId="552"/>
    <cellStyle name="Денежный 2 3 2" xfId="553"/>
    <cellStyle name="Денежный 3" xfId="554"/>
    <cellStyle name="Денежный 3 2" xfId="555"/>
    <cellStyle name="Денежный 4" xfId="556"/>
    <cellStyle name="Денежный 4 2" xfId="557"/>
    <cellStyle name="Заголовок 1 2" xfId="558"/>
    <cellStyle name="Заголовок 1 2 2" xfId="559"/>
    <cellStyle name="Заголовок 1 2 2 2" xfId="560"/>
    <cellStyle name="Заголовок 1 2 3" xfId="561"/>
    <cellStyle name="Заголовок 1 2 4" xfId="562"/>
    <cellStyle name="Заголовок 1 2 5" xfId="563"/>
    <cellStyle name="Заголовок 1 2_Электроэнергия" xfId="564"/>
    <cellStyle name="Заголовок 1 3" xfId="565"/>
    <cellStyle name="Заголовок 2 2" xfId="566"/>
    <cellStyle name="Заголовок 2 2 2" xfId="567"/>
    <cellStyle name="Заголовок 2 2 2 2" xfId="568"/>
    <cellStyle name="Заголовок 2 2 3" xfId="569"/>
    <cellStyle name="Заголовок 2 2 4" xfId="570"/>
    <cellStyle name="Заголовок 2 2 5" xfId="571"/>
    <cellStyle name="Заголовок 2 2_Электроэнергия" xfId="572"/>
    <cellStyle name="Заголовок 2 3" xfId="573"/>
    <cellStyle name="Заголовок 3 2" xfId="574"/>
    <cellStyle name="Заголовок 3 2 2" xfId="575"/>
    <cellStyle name="Заголовок 3 2 2 2" xfId="576"/>
    <cellStyle name="Заголовок 3 2 3" xfId="577"/>
    <cellStyle name="Заголовок 3 2 4" xfId="578"/>
    <cellStyle name="Заголовок 3 2 5" xfId="579"/>
    <cellStyle name="Заголовок 3 2_Электроэнергия" xfId="580"/>
    <cellStyle name="Заголовок 3 3" xfId="581"/>
    <cellStyle name="Заголовок 4 2" xfId="582"/>
    <cellStyle name="Заголовок 4 2 2" xfId="583"/>
    <cellStyle name="Заголовок 4 2 2 2" xfId="584"/>
    <cellStyle name="Заголовок 4 2 3" xfId="585"/>
    <cellStyle name="Заголовок 4 2 4" xfId="586"/>
    <cellStyle name="Заголовок 4 2 5" xfId="587"/>
    <cellStyle name="Заголовок 4 2_Электроэнергия" xfId="588"/>
    <cellStyle name="Заголовок 4 3" xfId="589"/>
    <cellStyle name="Итог 2" xfId="590"/>
    <cellStyle name="Итог 2 2" xfId="591"/>
    <cellStyle name="Итог 2 2 2" xfId="592"/>
    <cellStyle name="Итог 2 2 2 2" xfId="593"/>
    <cellStyle name="Итог 2 2 2 2 2" xfId="594"/>
    <cellStyle name="Итог 2 2 2 3" xfId="595"/>
    <cellStyle name="Итог 2 2 3" xfId="596"/>
    <cellStyle name="Итог 2 2 3 2" xfId="597"/>
    <cellStyle name="Итог 2 2 4" xfId="598"/>
    <cellStyle name="Итог 2 2 4 2" xfId="599"/>
    <cellStyle name="Итог 2 2 5" xfId="600"/>
    <cellStyle name="Итог 2 2_Электроэнергия" xfId="601"/>
    <cellStyle name="Итог 2 3" xfId="602"/>
    <cellStyle name="Итог 2 3 2" xfId="603"/>
    <cellStyle name="Итог 2 3 2 2" xfId="604"/>
    <cellStyle name="Итог 2 3 3" xfId="605"/>
    <cellStyle name="Итог 2 3 3 2" xfId="606"/>
    <cellStyle name="Итог 2 3 4" xfId="607"/>
    <cellStyle name="Итог 2 4" xfId="608"/>
    <cellStyle name="Итог 2 4 2" xfId="609"/>
    <cellStyle name="Итог 2 5" xfId="610"/>
    <cellStyle name="Итог 2 5 2" xfId="611"/>
    <cellStyle name="Итог 2 6" xfId="612"/>
    <cellStyle name="Итог 2 6 2" xfId="613"/>
    <cellStyle name="Итог 2 7" xfId="614"/>
    <cellStyle name="Итог 2_Электроэнергия" xfId="615"/>
    <cellStyle name="Итог 3" xfId="616"/>
    <cellStyle name="Итог 3 2" xfId="617"/>
    <cellStyle name="Итог 4" xfId="618"/>
    <cellStyle name="КАНДАГАЧ тел3-33-96" xfId="619"/>
    <cellStyle name="Контрольная ячейка 2" xfId="620"/>
    <cellStyle name="Контрольная ячейка 2 2" xfId="621"/>
    <cellStyle name="Контрольная ячейка 2 2 2" xfId="622"/>
    <cellStyle name="Контрольная ячейка 2 3" xfId="623"/>
    <cellStyle name="Контрольная ячейка 2 4" xfId="624"/>
    <cellStyle name="Контрольная ячейка 2 5" xfId="625"/>
    <cellStyle name="Контрольная ячейка 2_Электроэнергия" xfId="626"/>
    <cellStyle name="Контрольная ячейка 3" xfId="627"/>
    <cellStyle name="Название 2" xfId="628"/>
    <cellStyle name="Название 2 2" xfId="629"/>
    <cellStyle name="Название 2 2 2" xfId="630"/>
    <cellStyle name="Название 2 3" xfId="631"/>
    <cellStyle name="Название 2 4" xfId="632"/>
    <cellStyle name="Название 2 5" xfId="633"/>
    <cellStyle name="Название 2_Электроэнергия" xfId="634"/>
    <cellStyle name="Название 3" xfId="635"/>
    <cellStyle name="Нейтральный 2" xfId="636"/>
    <cellStyle name="Нейтральный 2 2" xfId="637"/>
    <cellStyle name="Нейтральный 2 2 2" xfId="638"/>
    <cellStyle name="Нейтральный 2 3" xfId="639"/>
    <cellStyle name="Нейтральный 2 4" xfId="640"/>
    <cellStyle name="Нейтральный 2 5" xfId="641"/>
    <cellStyle name="Нейтральный 2_Электроэнергия" xfId="642"/>
    <cellStyle name="Нейтральный 3" xfId="643"/>
    <cellStyle name="Обычный" xfId="0" builtinId="0"/>
    <cellStyle name="Обычный 10" xfId="644"/>
    <cellStyle name="Обычный 10 2" xfId="645"/>
    <cellStyle name="Обычный 10 2 2" xfId="646"/>
    <cellStyle name="Обычный 10 2 2 2" xfId="647"/>
    <cellStyle name="Обычный 10 2 3" xfId="648"/>
    <cellStyle name="Обычный 10 2 3 2" xfId="649"/>
    <cellStyle name="Обычный 10 2 3 3" xfId="650"/>
    <cellStyle name="Обычный 10 2 4" xfId="651"/>
    <cellStyle name="Обычный 10 3" xfId="652"/>
    <cellStyle name="Обычный 10 3 2" xfId="653"/>
    <cellStyle name="Обычный 10 3 3" xfId="654"/>
    <cellStyle name="Обычный 10 4" xfId="655"/>
    <cellStyle name="Обычный 10 5" xfId="656"/>
    <cellStyle name="Обычный 10 6" xfId="657"/>
    <cellStyle name="Обычный 10 6 2" xfId="658"/>
    <cellStyle name="Обычный 10 7" xfId="659"/>
    <cellStyle name="Обычный 10 7 2" xfId="660"/>
    <cellStyle name="Обычный 10 8" xfId="661"/>
    <cellStyle name="Обычный 10_Август по объектно" xfId="662"/>
    <cellStyle name="Обычный 11" xfId="663"/>
    <cellStyle name="Обычный 11 2" xfId="664"/>
    <cellStyle name="Обычный 11 2 2" xfId="665"/>
    <cellStyle name="Обычный 11 2 2 2" xfId="666"/>
    <cellStyle name="Обычный 11 2 3" xfId="667"/>
    <cellStyle name="Обычный 11 2 3 2" xfId="668"/>
    <cellStyle name="Обычный 11 2 4" xfId="669"/>
    <cellStyle name="Обычный 11 3" xfId="670"/>
    <cellStyle name="Обычный 11 3 2" xfId="671"/>
    <cellStyle name="Обычный 11 3 2 2" xfId="672"/>
    <cellStyle name="Обычный 11 3 3" xfId="673"/>
    <cellStyle name="Обычный 11 3 3 2" xfId="674"/>
    <cellStyle name="Обычный 11 3 4" xfId="675"/>
    <cellStyle name="Обычный 11 4" xfId="676"/>
    <cellStyle name="Обычный 11 4 2" xfId="677"/>
    <cellStyle name="Обычный 11 4 2 2" xfId="678"/>
    <cellStyle name="Обычный 11 4 3" xfId="679"/>
    <cellStyle name="Обычный 11 5" xfId="680"/>
    <cellStyle name="Обычный 11 6" xfId="681"/>
    <cellStyle name="Обычный 11 7" xfId="682"/>
    <cellStyle name="Обычный 11 7 2" xfId="683"/>
    <cellStyle name="Обычный 11_Август по объектно" xfId="684"/>
    <cellStyle name="Обычный 12" xfId="685"/>
    <cellStyle name="Обычный 12 2" xfId="686"/>
    <cellStyle name="Обычный 12 2 2" xfId="687"/>
    <cellStyle name="Обычный 12 2 2 2" xfId="688"/>
    <cellStyle name="Обычный 12 2 3" xfId="689"/>
    <cellStyle name="Обычный 12 2 3 2" xfId="690"/>
    <cellStyle name="Обычный 12 2 4" xfId="691"/>
    <cellStyle name="Обычный 12 3" xfId="692"/>
    <cellStyle name="Обычный 12 3 2" xfId="693"/>
    <cellStyle name="Обычный 12 3 2 2" xfId="694"/>
    <cellStyle name="Обычный 12 3 3" xfId="695"/>
    <cellStyle name="Обычный 12 3 3 2" xfId="696"/>
    <cellStyle name="Обычный 12 3 4" xfId="697"/>
    <cellStyle name="Обычный 12 4" xfId="698"/>
    <cellStyle name="Обычный 12 4 2" xfId="699"/>
    <cellStyle name="Обычный 12 4 2 2" xfId="700"/>
    <cellStyle name="Обычный 12 4 3" xfId="701"/>
    <cellStyle name="Обычный 12 5" xfId="702"/>
    <cellStyle name="Обычный 12 6" xfId="703"/>
    <cellStyle name="Обычный 12 7" xfId="704"/>
    <cellStyle name="Обычный 12 7 2" xfId="705"/>
    <cellStyle name="Обычный 12_Август по объектно" xfId="706"/>
    <cellStyle name="Обычный 13" xfId="707"/>
    <cellStyle name="Обычный 13 2" xfId="708"/>
    <cellStyle name="Обычный 13 2 2" xfId="709"/>
    <cellStyle name="Обычный 13 3" xfId="710"/>
    <cellStyle name="Обычный 13 3 2" xfId="711"/>
    <cellStyle name="Обычный 13 4" xfId="712"/>
    <cellStyle name="Обычный 13_Гидроузел на р.Тышкан" xfId="713"/>
    <cellStyle name="Обычный 14" xfId="714"/>
    <cellStyle name="Обычный 14 2" xfId="715"/>
    <cellStyle name="Обычный 14 3" xfId="716"/>
    <cellStyle name="Обычный 14 4" xfId="717"/>
    <cellStyle name="Обычный 14_Гидроузел на р.Тышкан" xfId="718"/>
    <cellStyle name="Обычный 15" xfId="719"/>
    <cellStyle name="Обычный 15 2" xfId="720"/>
    <cellStyle name="Обычный 15 3" xfId="721"/>
    <cellStyle name="Обычный 15 4" xfId="722"/>
    <cellStyle name="Обычный 15 5" xfId="723"/>
    <cellStyle name="Обычный 16" xfId="724"/>
    <cellStyle name="Обычный 16 2" xfId="725"/>
    <cellStyle name="Обычный 16 2 2" xfId="726"/>
    <cellStyle name="Обычный 16 2 2 2" xfId="727"/>
    <cellStyle name="Обычный 16 2 3" xfId="728"/>
    <cellStyle name="Обычный 16 2 3 2" xfId="729"/>
    <cellStyle name="Обычный 16 2 4" xfId="730"/>
    <cellStyle name="Обычный 16 3" xfId="731"/>
    <cellStyle name="Обычный 16 3 2" xfId="732"/>
    <cellStyle name="Обычный 16 4" xfId="733"/>
    <cellStyle name="Обычный 16 5" xfId="734"/>
    <cellStyle name="Обычный 16 5 2" xfId="735"/>
    <cellStyle name="Обычный 16_Гидроузел на р.Тышкан" xfId="736"/>
    <cellStyle name="Обычный 17" xfId="737"/>
    <cellStyle name="Обычный 17 2" xfId="738"/>
    <cellStyle name="Обычный 17 2 2" xfId="739"/>
    <cellStyle name="Обычный 17 3" xfId="740"/>
    <cellStyle name="Обычный 17 3 2" xfId="741"/>
    <cellStyle name="Обычный 17 3 2 2" xfId="742"/>
    <cellStyle name="Обычный 17 3 2 2 2" xfId="743"/>
    <cellStyle name="Обычный 17 3 2 3" xfId="744"/>
    <cellStyle name="Обычный 17 3 2 3 2" xfId="745"/>
    <cellStyle name="Обычный 17 3 2 4" xfId="746"/>
    <cellStyle name="Обычный 17 3 3" xfId="747"/>
    <cellStyle name="Обычный 17 4" xfId="748"/>
    <cellStyle name="Обычный 17 4 2" xfId="749"/>
    <cellStyle name="Обычный 17 4 2 2" xfId="750"/>
    <cellStyle name="Обычный 17 4 3" xfId="751"/>
    <cellStyle name="Обычный 17 4 3 2" xfId="752"/>
    <cellStyle name="Обычный 17 4 4" xfId="753"/>
    <cellStyle name="Обычный 17 5" xfId="754"/>
    <cellStyle name="Обычный 17 5 2" xfId="755"/>
    <cellStyle name="Обычный 18" xfId="756"/>
    <cellStyle name="Обычный 18 2" xfId="757"/>
    <cellStyle name="Обычный 18 2 2" xfId="758"/>
    <cellStyle name="Обычный 18 3" xfId="759"/>
    <cellStyle name="Обычный 18 3 2" xfId="760"/>
    <cellStyle name="Обычный 18 3 3" xfId="761"/>
    <cellStyle name="Обычный 18 4" xfId="762"/>
    <cellStyle name="Обычный 18 5" xfId="763"/>
    <cellStyle name="Обычный 19" xfId="764"/>
    <cellStyle name="Обычный 19 2" xfId="765"/>
    <cellStyle name="Обычный 19 2 2" xfId="766"/>
    <cellStyle name="Обычный 19 3" xfId="767"/>
    <cellStyle name="Обычный 19 3 2" xfId="768"/>
    <cellStyle name="Обычный 19 3 3" xfId="769"/>
    <cellStyle name="Обычный 19 4" xfId="770"/>
    <cellStyle name="Обычный 19 5" xfId="771"/>
    <cellStyle name="Обычный 2" xfId="772"/>
    <cellStyle name="Обычный 2 10" xfId="773"/>
    <cellStyle name="Обычный 2 10 2" xfId="774"/>
    <cellStyle name="Обычный 2 10 2 2" xfId="775"/>
    <cellStyle name="Обычный 2 10 2 2 2" xfId="776"/>
    <cellStyle name="Обычный 2 10 2 3" xfId="777"/>
    <cellStyle name="Обычный 2 10 3" xfId="778"/>
    <cellStyle name="Обычный 2 10 3 2" xfId="779"/>
    <cellStyle name="Обычный 2 10 4" xfId="780"/>
    <cellStyle name="Обычный 2 11" xfId="781"/>
    <cellStyle name="Обычный 2 11 2" xfId="782"/>
    <cellStyle name="Обычный 2 11 2 2" xfId="783"/>
    <cellStyle name="Обычный 2 12" xfId="784"/>
    <cellStyle name="Обычный 2 12 2" xfId="2"/>
    <cellStyle name="Обычный 2 13" xfId="785"/>
    <cellStyle name="Обычный 2 14" xfId="786"/>
    <cellStyle name="Обычный 2 15" xfId="787"/>
    <cellStyle name="Обычный 2 18" xfId="788"/>
    <cellStyle name="Обычный 2 2" xfId="789"/>
    <cellStyle name="Обычный 2 2 2" xfId="790"/>
    <cellStyle name="Обычный 2 2 2 2" xfId="791"/>
    <cellStyle name="Обычный 2 2 2 2 2" xfId="792"/>
    <cellStyle name="Обычный 2 2 2 2 2 2" xfId="793"/>
    <cellStyle name="Обычный 2 2 2 2 3" xfId="794"/>
    <cellStyle name="Обычный 2 2 2 3" xfId="795"/>
    <cellStyle name="Обычный 2 2 2 3 2" xfId="796"/>
    <cellStyle name="Обычный 2 2 2 4" xfId="797"/>
    <cellStyle name="Обычный 2 2 2 5" xfId="798"/>
    <cellStyle name="Обычный 2 2 2 5 2" xfId="799"/>
    <cellStyle name="Обычный 2 2 2 6" xfId="800"/>
    <cellStyle name="Обычный 2 2 2 6 2" xfId="801"/>
    <cellStyle name="Обычный 2 2 2 6 3" xfId="802"/>
    <cellStyle name="Обычный 2 2 2 7" xfId="803"/>
    <cellStyle name="Обычный 2 2 2_Гидроузел на р.Тышкан" xfId="804"/>
    <cellStyle name="Обычный 2 2 3" xfId="805"/>
    <cellStyle name="Обычный 2 2 3 2" xfId="806"/>
    <cellStyle name="Обычный 2 2 3 2 2" xfId="807"/>
    <cellStyle name="Обычный 2 2 3 3" xfId="808"/>
    <cellStyle name="Обычный 2 2 4" xfId="809"/>
    <cellStyle name="Обычный 2 2 4 2" xfId="810"/>
    <cellStyle name="Обычный 2 2 4 2 2" xfId="811"/>
    <cellStyle name="Обычный 2 2 4 3" xfId="812"/>
    <cellStyle name="Обычный 2 2 5" xfId="813"/>
    <cellStyle name="Обычный 2 2 5 2" xfId="814"/>
    <cellStyle name="Обычный 2 2 6" xfId="815"/>
    <cellStyle name="Обычный 2 2 6 2" xfId="816"/>
    <cellStyle name="Обычный 2 2 7" xfId="817"/>
    <cellStyle name="Обычный 2 2 7 2" xfId="818"/>
    <cellStyle name="Обычный 2 2 7 2 2" xfId="819"/>
    <cellStyle name="Обычный 2 2 7 3" xfId="820"/>
    <cellStyle name="Обычный 2 2 8" xfId="821"/>
    <cellStyle name="Обычный 2 2 8 2" xfId="822"/>
    <cellStyle name="Обычный 2 2 8 2 2" xfId="823"/>
    <cellStyle name="Обычный 2 2 8 3" xfId="824"/>
    <cellStyle name="Обычный 2 2 9" xfId="4"/>
    <cellStyle name="Обычный 2 2_4 МСХ 27.07.11 переигровки" xfId="825"/>
    <cellStyle name="Обычный 2 3" xfId="826"/>
    <cellStyle name="Обычный 2 3 2" xfId="827"/>
    <cellStyle name="Обычный 2 3 3" xfId="828"/>
    <cellStyle name="Обычный 2 3 3 2" xfId="829"/>
    <cellStyle name="Обычный 2 3 4" xfId="830"/>
    <cellStyle name="Обычный 2 3 4 2" xfId="831"/>
    <cellStyle name="Обычный 2 3 4 2 2" xfId="832"/>
    <cellStyle name="Обычный 2 3 4 3" xfId="833"/>
    <cellStyle name="Обычный 2 3 4 3 2" xfId="834"/>
    <cellStyle name="Обычный 2 3 4 4" xfId="835"/>
    <cellStyle name="Обычный 2 3 5" xfId="836"/>
    <cellStyle name="Обычный 2 3 6" xfId="837"/>
    <cellStyle name="Обычный 2 3 6 2" xfId="838"/>
    <cellStyle name="Обычный 2 3 7" xfId="839"/>
    <cellStyle name="Обычный 2 3 8" xfId="840"/>
    <cellStyle name="Обычный 2 3 9" xfId="841"/>
    <cellStyle name="Обычный 2 3_Гидроузел на р.Тышкан" xfId="842"/>
    <cellStyle name="Обычный 2 4" xfId="843"/>
    <cellStyle name="Обычный 2 4 2" xfId="844"/>
    <cellStyle name="Обычный 2 4 2 2" xfId="845"/>
    <cellStyle name="Обычный 2 4 2 2 2" xfId="846"/>
    <cellStyle name="Обычный 2 4 2 3" xfId="847"/>
    <cellStyle name="Обычный 2 4 3" xfId="848"/>
    <cellStyle name="Обычный 2 4 4" xfId="849"/>
    <cellStyle name="Обычный 2 4 5" xfId="850"/>
    <cellStyle name="Обычный 2 4 5 2" xfId="851"/>
    <cellStyle name="Обычный 2 4 6" xfId="852"/>
    <cellStyle name="Обычный 2 5" xfId="853"/>
    <cellStyle name="Обычный 2 5 2" xfId="854"/>
    <cellStyle name="Обычный 2 5 2 2" xfId="855"/>
    <cellStyle name="Обычный 2 5 2 2 2" xfId="856"/>
    <cellStyle name="Обычный 2 5 2 3" xfId="857"/>
    <cellStyle name="Обычный 2 5 2 3 2" xfId="858"/>
    <cellStyle name="Обычный 2 5 2 4" xfId="859"/>
    <cellStyle name="Обычный 2 5 3" xfId="860"/>
    <cellStyle name="Обычный 2 5 4" xfId="861"/>
    <cellStyle name="Обычный 2 5 4 2" xfId="862"/>
    <cellStyle name="Обычный 2 5 5" xfId="863"/>
    <cellStyle name="Обычный 2 6" xfId="864"/>
    <cellStyle name="Обычный 2 6 2" xfId="865"/>
    <cellStyle name="Обычный 2 6 3" xfId="866"/>
    <cellStyle name="Обычный 2 6 3 2" xfId="867"/>
    <cellStyle name="Обычный 2 6 4" xfId="868"/>
    <cellStyle name="Обычный 2 6 5" xfId="869"/>
    <cellStyle name="Обычный 2 7" xfId="870"/>
    <cellStyle name="Обычный 2 7 2" xfId="871"/>
    <cellStyle name="Обычный 2 7 3" xfId="872"/>
    <cellStyle name="Обычный 2 7 3 2" xfId="873"/>
    <cellStyle name="Обычный 2 8" xfId="874"/>
    <cellStyle name="Обычный 2 8 2" xfId="875"/>
    <cellStyle name="Обычный 2 8 3" xfId="876"/>
    <cellStyle name="Обычный 2 9" xfId="877"/>
    <cellStyle name="Обычный 2 9 2" xfId="878"/>
    <cellStyle name="Обычный 2 9 2 2" xfId="879"/>
    <cellStyle name="Обычный 2 9 2 2 2" xfId="880"/>
    <cellStyle name="Обычный 2 9 2 3" xfId="881"/>
    <cellStyle name="Обычный 2 9 3" xfId="882"/>
    <cellStyle name="Обычный 2 9 3 2" xfId="883"/>
    <cellStyle name="Обычный 2 9 4" xfId="884"/>
    <cellStyle name="Обычный 2_16 МСХ 13.09.11 с проблемными" xfId="885"/>
    <cellStyle name="Обычный 20" xfId="886"/>
    <cellStyle name="Обычный 20 2" xfId="887"/>
    <cellStyle name="Обычный 20 3" xfId="888"/>
    <cellStyle name="Обычный 20 3 2" xfId="889"/>
    <cellStyle name="Обычный 20 3 3" xfId="890"/>
    <cellStyle name="Обычный 20 4" xfId="891"/>
    <cellStyle name="Обычный 20 5" xfId="892"/>
    <cellStyle name="Обычный 21" xfId="893"/>
    <cellStyle name="Обычный 21 2" xfId="894"/>
    <cellStyle name="Обычный 21 2 2" xfId="895"/>
    <cellStyle name="Обычный 21 3" xfId="896"/>
    <cellStyle name="Обычный 21 3 2" xfId="897"/>
    <cellStyle name="Обычный 21 3 3" xfId="898"/>
    <cellStyle name="Обычный 21 4" xfId="899"/>
    <cellStyle name="Обычный 22" xfId="900"/>
    <cellStyle name="Обычный 22 2" xfId="901"/>
    <cellStyle name="Обычный 22 3" xfId="902"/>
    <cellStyle name="Обычный 22 3 2" xfId="903"/>
    <cellStyle name="Обычный 22 3 2 2" xfId="904"/>
    <cellStyle name="Обычный 22 3 2 2 2" xfId="905"/>
    <cellStyle name="Обычный 22 3 2 3" xfId="906"/>
    <cellStyle name="Обычный 22 3 3" xfId="907"/>
    <cellStyle name="Обычный 22 4" xfId="908"/>
    <cellStyle name="Обычный 22 4 2" xfId="909"/>
    <cellStyle name="Обычный 23" xfId="910"/>
    <cellStyle name="Обычный 23 2" xfId="911"/>
    <cellStyle name="Обычный 23 2 2" xfId="912"/>
    <cellStyle name="Обычный 23 2 2 2" xfId="913"/>
    <cellStyle name="Обычный 23 2 2 2 2" xfId="914"/>
    <cellStyle name="Обычный 23 2 2 3" xfId="915"/>
    <cellStyle name="Обычный 23 2 2 3 2" xfId="916"/>
    <cellStyle name="Обычный 23 2 2 3 2 2" xfId="917"/>
    <cellStyle name="Обычный 23 2 2 3 3" xfId="918"/>
    <cellStyle name="Обычный 23 2 2 3 3 2" xfId="919"/>
    <cellStyle name="Обычный 23 2 2 3 4" xfId="920"/>
    <cellStyle name="Обычный 23 2 2 4" xfId="921"/>
    <cellStyle name="Обычный 23 2 3" xfId="922"/>
    <cellStyle name="Обычный 23 2_План финансирования на 2013 год" xfId="923"/>
    <cellStyle name="Обычный 23 3" xfId="924"/>
    <cellStyle name="Обычный 23 4" xfId="925"/>
    <cellStyle name="Обычный 23 4 2" xfId="926"/>
    <cellStyle name="Обычный 23 4 2 2" xfId="927"/>
    <cellStyle name="Обычный 23 4 2 2 2" xfId="928"/>
    <cellStyle name="Обычный 23 4 2 3" xfId="929"/>
    <cellStyle name="Обычный 23 4 2 3 2" xfId="930"/>
    <cellStyle name="Обычный 23 4 2 4" xfId="931"/>
    <cellStyle name="Обычный 23 4 3" xfId="932"/>
    <cellStyle name="Обычный 23 5" xfId="933"/>
    <cellStyle name="Обычный 23 6" xfId="934"/>
    <cellStyle name="Обычный 23 7" xfId="935"/>
    <cellStyle name="Обычный 23 8" xfId="936"/>
    <cellStyle name="Обычный 23_админ.расходы" xfId="937"/>
    <cellStyle name="Обычный 24" xfId="938"/>
    <cellStyle name="Обычный 24 2" xfId="939"/>
    <cellStyle name="Обычный 24 2 2" xfId="940"/>
    <cellStyle name="Обычный 24 2 2 2" xfId="941"/>
    <cellStyle name="Обычный 24 2 3" xfId="942"/>
    <cellStyle name="Обычный 24 2 3 2" xfId="943"/>
    <cellStyle name="Обычный 24 2 4" xfId="944"/>
    <cellStyle name="Обычный 24 3" xfId="945"/>
    <cellStyle name="Обычный 24 3 2" xfId="946"/>
    <cellStyle name="Обычный 24 4" xfId="947"/>
    <cellStyle name="Обычный 24 5" xfId="948"/>
    <cellStyle name="Обычный 24 5 2" xfId="949"/>
    <cellStyle name="Обычный 24_админ.расходы" xfId="950"/>
    <cellStyle name="Обычный 25" xfId="951"/>
    <cellStyle name="Обычный 25 2" xfId="952"/>
    <cellStyle name="Обычный 25 2 2" xfId="953"/>
    <cellStyle name="Обычный 25 3" xfId="954"/>
    <cellStyle name="Обычный 25 3 2" xfId="955"/>
    <cellStyle name="Обычный 25 3 2 2" xfId="956"/>
    <cellStyle name="Обычный 25 3 3" xfId="957"/>
    <cellStyle name="Обычный 26" xfId="958"/>
    <cellStyle name="Обычный 26 2" xfId="959"/>
    <cellStyle name="Обычный 26 2 2" xfId="960"/>
    <cellStyle name="Обычный 26 2 3" xfId="961"/>
    <cellStyle name="Обычный 26 3" xfId="962"/>
    <cellStyle name="Обычный 26 4" xfId="963"/>
    <cellStyle name="Обычный 27" xfId="964"/>
    <cellStyle name="Обычный 27 2" xfId="965"/>
    <cellStyle name="Обычный 27 2 2" xfId="966"/>
    <cellStyle name="Обычный 27 3" xfId="967"/>
    <cellStyle name="Обычный 28" xfId="968"/>
    <cellStyle name="Обычный 29" xfId="969"/>
    <cellStyle name="Обычный 29 2" xfId="970"/>
    <cellStyle name="Обычный 29 2 2" xfId="971"/>
    <cellStyle name="Обычный 29 3" xfId="972"/>
    <cellStyle name="Обычный 29 4" xfId="973"/>
    <cellStyle name="Обычный 3" xfId="974"/>
    <cellStyle name="Обычный 3 10" xfId="975"/>
    <cellStyle name="Обычный 3 11" xfId="976"/>
    <cellStyle name="Обычный 3 12" xfId="977"/>
    <cellStyle name="Обычный 3 13" xfId="978"/>
    <cellStyle name="Обычный 3 2" xfId="979"/>
    <cellStyle name="Обычный 3 2 2" xfId="980"/>
    <cellStyle name="Обычный 3 2 2 2" xfId="981"/>
    <cellStyle name="Обычный 3 2 2 2 2" xfId="982"/>
    <cellStyle name="Обычный 3 2 2 3" xfId="983"/>
    <cellStyle name="Обычный 3 2 3" xfId="984"/>
    <cellStyle name="Обычный 3 2 3 2" xfId="985"/>
    <cellStyle name="Обычный 3 2 3 2 2" xfId="986"/>
    <cellStyle name="Обычный 3 2 3 3" xfId="987"/>
    <cellStyle name="Обычный 3 2 3 3 2" xfId="988"/>
    <cellStyle name="Обычный 3 2 3 4" xfId="989"/>
    <cellStyle name="Обычный 3 2 4" xfId="990"/>
    <cellStyle name="Обычный 3 2 4 2" xfId="991"/>
    <cellStyle name="Обычный 3 2 5" xfId="992"/>
    <cellStyle name="Обычный 3 2 5 2" xfId="993"/>
    <cellStyle name="Обычный 3 2 6" xfId="1"/>
    <cellStyle name="Обычный 3 2 7" xfId="994"/>
    <cellStyle name="Обычный 3 2_Каратальская плотина" xfId="995"/>
    <cellStyle name="Обычный 3 3" xfId="996"/>
    <cellStyle name="Обычный 3 3 2" xfId="997"/>
    <cellStyle name="Обычный 3 3 3" xfId="998"/>
    <cellStyle name="Обычный 3 4" xfId="999"/>
    <cellStyle name="Обычный 3 4 2" xfId="1000"/>
    <cellStyle name="Обычный 3 5" xfId="1001"/>
    <cellStyle name="Обычный 3 6" xfId="1002"/>
    <cellStyle name="Обычный 3 7" xfId="1003"/>
    <cellStyle name="Обычный 3 8" xfId="1004"/>
    <cellStyle name="Обычный 3 9" xfId="1005"/>
    <cellStyle name="Обычный 3 9 2" xfId="1006"/>
    <cellStyle name="Обычный 3 9 3" xfId="1007"/>
    <cellStyle name="Обычный 3_Гидроузел на р.Тышкан" xfId="1008"/>
    <cellStyle name="Обычный 30" xfId="1009"/>
    <cellStyle name="Обычный 31" xfId="1010"/>
    <cellStyle name="Обычный 32" xfId="1011"/>
    <cellStyle name="Обычный 32 2" xfId="1012"/>
    <cellStyle name="Обычный 33" xfId="1013"/>
    <cellStyle name="Обычный 33 2" xfId="1014"/>
    <cellStyle name="Обычный 33 3" xfId="1015"/>
    <cellStyle name="Обычный 33 4" xfId="1016"/>
    <cellStyle name="Обычный 34" xfId="1017"/>
    <cellStyle name="Обычный 34 2" xfId="1018"/>
    <cellStyle name="Обычный 34 3" xfId="1019"/>
    <cellStyle name="Обычный 34_План финансирования на 2013 год" xfId="1020"/>
    <cellStyle name="Обычный 35" xfId="1021"/>
    <cellStyle name="Обычный 35 2" xfId="1022"/>
    <cellStyle name="Обычный 35 3" xfId="1023"/>
    <cellStyle name="Обычный 36" xfId="1024"/>
    <cellStyle name="Обычный 37" xfId="1025"/>
    <cellStyle name="Обычный 38" xfId="1026"/>
    <cellStyle name="Обычный 39" xfId="1027"/>
    <cellStyle name="Обычный 4" xfId="1028"/>
    <cellStyle name="Обычный 4 2" xfId="1029"/>
    <cellStyle name="Обычный 4 3" xfId="1030"/>
    <cellStyle name="Обычный 4 3 2" xfId="1031"/>
    <cellStyle name="Обычный 4 3 2 2" xfId="1032"/>
    <cellStyle name="Обычный 4 3 3" xfId="1033"/>
    <cellStyle name="Обычный 4 4" xfId="1034"/>
    <cellStyle name="Обычный 4 4 2" xfId="1035"/>
    <cellStyle name="Обычный 4 5" xfId="1036"/>
    <cellStyle name="Обычный 4 5 2" xfId="1037"/>
    <cellStyle name="Обычный 4 6" xfId="1038"/>
    <cellStyle name="Обычный 4 7" xfId="1039"/>
    <cellStyle name="Обычный 4_админ.расходы" xfId="1040"/>
    <cellStyle name="Обычный 40" xfId="1041"/>
    <cellStyle name="Обычный 41" xfId="1042"/>
    <cellStyle name="Обычный 42" xfId="1043"/>
    <cellStyle name="Обычный 43" xfId="1044"/>
    <cellStyle name="Обычный 44" xfId="1045"/>
    <cellStyle name="Обычный 45" xfId="1046"/>
    <cellStyle name="Обычный 46" xfId="1047"/>
    <cellStyle name="Обычный 47" xfId="1048"/>
    <cellStyle name="Обычный 47 2" xfId="1049"/>
    <cellStyle name="Обычный 47 3" xfId="1050"/>
    <cellStyle name="Обычный 47 4" xfId="1051"/>
    <cellStyle name="Обычный 48" xfId="1052"/>
    <cellStyle name="Обычный 49" xfId="1053"/>
    <cellStyle name="Обычный 49 2" xfId="1054"/>
    <cellStyle name="Обычный 5" xfId="1055"/>
    <cellStyle name="Обычный 5 2" xfId="1056"/>
    <cellStyle name="Обычный 5 2 2" xfId="1057"/>
    <cellStyle name="Обычный 5 2 2 2" xfId="1058"/>
    <cellStyle name="Обычный 5 2 3" xfId="1059"/>
    <cellStyle name="Обычный 5 2 4" xfId="1060"/>
    <cellStyle name="Обычный 5 3" xfId="1061"/>
    <cellStyle name="Обычный 5 4" xfId="1062"/>
    <cellStyle name="Обычный 5 5" xfId="1063"/>
    <cellStyle name="Обычный 5_Гидроузел на р.Тышкан" xfId="1064"/>
    <cellStyle name="Обычный 50" xfId="1065"/>
    <cellStyle name="Обычный 50 2" xfId="1066"/>
    <cellStyle name="Обычный 51" xfId="1067"/>
    <cellStyle name="Обычный 51 2" xfId="1068"/>
    <cellStyle name="Обычный 52" xfId="1069"/>
    <cellStyle name="Обычный 53" xfId="1070"/>
    <cellStyle name="Обычный 53 2" xfId="1071"/>
    <cellStyle name="Обычный 54" xfId="1072"/>
    <cellStyle name="Обычный 55" xfId="1073"/>
    <cellStyle name="Обычный 56" xfId="1074"/>
    <cellStyle name="Обычный 57" xfId="1075"/>
    <cellStyle name="Обычный 57 2" xfId="1076"/>
    <cellStyle name="Обычный 57 2 2" xfId="1077"/>
    <cellStyle name="Обычный 57 2 2 2" xfId="1078"/>
    <cellStyle name="Обычный 57 2 2 2 2" xfId="1079"/>
    <cellStyle name="Обычный 57 2 2 3" xfId="1080"/>
    <cellStyle name="Обычный 57 2 3" xfId="1081"/>
    <cellStyle name="Обычный 57 2 3 2" xfId="1082"/>
    <cellStyle name="Обычный 57 2 3 2 2" xfId="1083"/>
    <cellStyle name="Обычный 57 2 3 3" xfId="1084"/>
    <cellStyle name="Обычный 57 2 3 3 2" xfId="1085"/>
    <cellStyle name="Обычный 57 2 4" xfId="1086"/>
    <cellStyle name="Обычный 57 2 4 2" xfId="1087"/>
    <cellStyle name="Обычный 57 2 4 2 2" xfId="1088"/>
    <cellStyle name="Обычный 57 2 4 3" xfId="1089"/>
    <cellStyle name="Обычный 57 2 4 3 2" xfId="1090"/>
    <cellStyle name="Обычный 57 2 4 4" xfId="1091"/>
    <cellStyle name="Обычный 57 2 4 4 2" xfId="1092"/>
    <cellStyle name="Обычный 57 2 4 4 2 2" xfId="1093"/>
    <cellStyle name="Обычный 57 2 4 5" xfId="1094"/>
    <cellStyle name="Обычный 57 2 5" xfId="1095"/>
    <cellStyle name="Обычный 57 2 5 2" xfId="1096"/>
    <cellStyle name="Обычный 57 2 5 2 2" xfId="1097"/>
    <cellStyle name="Обычный 57 2 5 3" xfId="1098"/>
    <cellStyle name="Обычный 57 2 6" xfId="1099"/>
    <cellStyle name="Обычный 57 2 6 2" xfId="1100"/>
    <cellStyle name="Обычный 57 2 7" xfId="1101"/>
    <cellStyle name="Обычный 57 3" xfId="1102"/>
    <cellStyle name="Обычный 57 3 2" xfId="1103"/>
    <cellStyle name="Обычный 57 4" xfId="1104"/>
    <cellStyle name="Обычный 58" xfId="1105"/>
    <cellStyle name="Обычный 58 2" xfId="1106"/>
    <cellStyle name="Обычный 58 2 2" xfId="1107"/>
    <cellStyle name="Обычный 58 2 2 2" xfId="1108"/>
    <cellStyle name="Обычный 58 2 3" xfId="1109"/>
    <cellStyle name="Обычный 58 3" xfId="1110"/>
    <cellStyle name="Обычный 58 3 2" xfId="1111"/>
    <cellStyle name="Обычный 58 4" xfId="1112"/>
    <cellStyle name="Обычный 59" xfId="1113"/>
    <cellStyle name="Обычный 59 2" xfId="1114"/>
    <cellStyle name="Обычный 59 2 2" xfId="1115"/>
    <cellStyle name="Обычный 59 2 2 2" xfId="1116"/>
    <cellStyle name="Обычный 59 2 3" xfId="1117"/>
    <cellStyle name="Обычный 59 3" xfId="1118"/>
    <cellStyle name="Обычный 59 3 2" xfId="1119"/>
    <cellStyle name="Обычный 59 4" xfId="1120"/>
    <cellStyle name="Обычный 6" xfId="1121"/>
    <cellStyle name="Обычный 6 2" xfId="1122"/>
    <cellStyle name="Обычный 6 2 2" xfId="1123"/>
    <cellStyle name="Обычный 6 2 2 2" xfId="1124"/>
    <cellStyle name="Обычный 6 2 3" xfId="1125"/>
    <cellStyle name="Обычный 6 3" xfId="1126"/>
    <cellStyle name="Обычный 6 4" xfId="1127"/>
    <cellStyle name="Обычный 6 5" xfId="1128"/>
    <cellStyle name="Обычный 6 5 2" xfId="1129"/>
    <cellStyle name="Обычный 6 6" xfId="1130"/>
    <cellStyle name="Обычный 6_Гидроузел на р.Тышкан" xfId="1131"/>
    <cellStyle name="Обычный 60" xfId="1132"/>
    <cellStyle name="Обычный 61" xfId="1133"/>
    <cellStyle name="Обычный 61 2" xfId="1134"/>
    <cellStyle name="Обычный 61 2 2" xfId="1135"/>
    <cellStyle name="Обычный 61 2 2 2" xfId="1136"/>
    <cellStyle name="Обычный 61 2 3" xfId="1137"/>
    <cellStyle name="Обычный 61 3" xfId="1138"/>
    <cellStyle name="Обычный 61 3 2" xfId="1139"/>
    <cellStyle name="Обычный 61 4" xfId="1140"/>
    <cellStyle name="Обычный 62" xfId="1141"/>
    <cellStyle name="Обычный 62 2" xfId="1142"/>
    <cellStyle name="Обычный 62 2 2" xfId="1143"/>
    <cellStyle name="Обычный 62 3" xfId="1144"/>
    <cellStyle name="Обычный 63" xfId="1145"/>
    <cellStyle name="Обычный 64" xfId="1146"/>
    <cellStyle name="Обычный 64 2" xfId="1147"/>
    <cellStyle name="Обычный 64 2 2" xfId="1148"/>
    <cellStyle name="Обычный 64 3" xfId="1149"/>
    <cellStyle name="Обычный 65" xfId="1150"/>
    <cellStyle name="Обычный 65 2" xfId="1151"/>
    <cellStyle name="Обычный 65 2 2" xfId="1152"/>
    <cellStyle name="Обычный 65 3" xfId="1153"/>
    <cellStyle name="Обычный 66" xfId="1154"/>
    <cellStyle name="Обычный 66 2" xfId="1155"/>
    <cellStyle name="Обычный 66 2 2" xfId="1156"/>
    <cellStyle name="Обычный 66 3" xfId="1157"/>
    <cellStyle name="Обычный 67" xfId="1158"/>
    <cellStyle name="Обычный 67 2" xfId="1159"/>
    <cellStyle name="Обычный 67 2 2" xfId="1160"/>
    <cellStyle name="Обычный 67 3" xfId="1161"/>
    <cellStyle name="Обычный 68" xfId="1162"/>
    <cellStyle name="Обычный 68 2" xfId="1163"/>
    <cellStyle name="Обычный 68 2 2" xfId="1164"/>
    <cellStyle name="Обычный 68 3" xfId="1165"/>
    <cellStyle name="Обычный 69" xfId="1166"/>
    <cellStyle name="Обычный 69 2" xfId="1167"/>
    <cellStyle name="Обычный 69 2 2" xfId="1168"/>
    <cellStyle name="Обычный 69 2 2 2" xfId="1169"/>
    <cellStyle name="Обычный 69 2 3" xfId="1170"/>
    <cellStyle name="Обычный 69 3" xfId="1171"/>
    <cellStyle name="Обычный 69 3 2" xfId="1172"/>
    <cellStyle name="Обычный 69 4" xfId="1173"/>
    <cellStyle name="Обычный 7" xfId="1174"/>
    <cellStyle name="Обычный 7 2" xfId="1175"/>
    <cellStyle name="Обычный 7 2 2" xfId="1176"/>
    <cellStyle name="Обычный 7 2 2 2" xfId="1177"/>
    <cellStyle name="Обычный 7 2 3" xfId="1178"/>
    <cellStyle name="Обычный 7 3" xfId="1179"/>
    <cellStyle name="Обычный 7 4" xfId="1180"/>
    <cellStyle name="Обычный 7 5" xfId="1181"/>
    <cellStyle name="Обычный 7 6" xfId="1182"/>
    <cellStyle name="Обычный 7 7" xfId="1183"/>
    <cellStyle name="Обычный 7_Гидроузел на р.Тышкан" xfId="1184"/>
    <cellStyle name="Обычный 70" xfId="1185"/>
    <cellStyle name="Обычный 70 2" xfId="1186"/>
    <cellStyle name="Обычный 70 2 2" xfId="1187"/>
    <cellStyle name="Обычный 70 2 2 2" xfId="1188"/>
    <cellStyle name="Обычный 70 2 2 2 2" xfId="1189"/>
    <cellStyle name="Обычный 70 2 2 3" xfId="1190"/>
    <cellStyle name="Обычный 70 2 3" xfId="1191"/>
    <cellStyle name="Обычный 70 2 3 2" xfId="1192"/>
    <cellStyle name="Обычный 70 2 4" xfId="1193"/>
    <cellStyle name="Обычный 70 3" xfId="1194"/>
    <cellStyle name="Обычный 70 3 2" xfId="1195"/>
    <cellStyle name="Обычный 70 4" xfId="1196"/>
    <cellStyle name="Обычный 71" xfId="1197"/>
    <cellStyle name="Обычный 71 2" xfId="1198"/>
    <cellStyle name="Обычный 71 2 2" xfId="1199"/>
    <cellStyle name="Обычный 71 2 2 2" xfId="1200"/>
    <cellStyle name="Обычный 71 2 3" xfId="1201"/>
    <cellStyle name="Обычный 71 3" xfId="1202"/>
    <cellStyle name="Обычный 71 3 2" xfId="1203"/>
    <cellStyle name="Обычный 71 3 2 2" xfId="1204"/>
    <cellStyle name="Обычный 71 3 2 2 2" xfId="1205"/>
    <cellStyle name="Обычный 71 3 2 3" xfId="1206"/>
    <cellStyle name="Обычный 71 3 3" xfId="1207"/>
    <cellStyle name="Обычный 71 4" xfId="1208"/>
    <cellStyle name="Обычный 71 4 2" xfId="1209"/>
    <cellStyle name="Обычный 71 5" xfId="1210"/>
    <cellStyle name="Обычный 71 6" xfId="1211"/>
    <cellStyle name="Обычный 72" xfId="1212"/>
    <cellStyle name="Обычный 72 2" xfId="1213"/>
    <cellStyle name="Обычный 72 3" xfId="1214"/>
    <cellStyle name="Обычный 72 3 2" xfId="1215"/>
    <cellStyle name="Обычный 72 3 3" xfId="1216"/>
    <cellStyle name="Обычный 72 4" xfId="1217"/>
    <cellStyle name="Обычный 73" xfId="1218"/>
    <cellStyle name="Обычный 73 2" xfId="1219"/>
    <cellStyle name="Обычный 73 3" xfId="1220"/>
    <cellStyle name="Обычный 74" xfId="1221"/>
    <cellStyle name="Обычный 75" xfId="1222"/>
    <cellStyle name="Обычный 75 2" xfId="1223"/>
    <cellStyle name="Обычный 76" xfId="1224"/>
    <cellStyle name="Обычный 76 2" xfId="1225"/>
    <cellStyle name="Обычный 76 2 2" xfId="1226"/>
    <cellStyle name="Обычный 76 2 2 2" xfId="1227"/>
    <cellStyle name="Обычный 76 2 3" xfId="1228"/>
    <cellStyle name="Обычный 76 3" xfId="1229"/>
    <cellStyle name="Обычный 76 4" xfId="1230"/>
    <cellStyle name="Обычный 77" xfId="1231"/>
    <cellStyle name="Обычный 78" xfId="1232"/>
    <cellStyle name="Обычный 79" xfId="1233"/>
    <cellStyle name="Обычный 79 2" xfId="1234"/>
    <cellStyle name="Обычный 8" xfId="1235"/>
    <cellStyle name="Обычный 8 2" xfId="1236"/>
    <cellStyle name="Обычный 8 2 2" xfId="1237"/>
    <cellStyle name="Обычный 8 2 2 2" xfId="1238"/>
    <cellStyle name="Обычный 8 2 3" xfId="1239"/>
    <cellStyle name="Обычный 8 3" xfId="1240"/>
    <cellStyle name="Обычный 8 4" xfId="1241"/>
    <cellStyle name="Обычный 8 5" xfId="1242"/>
    <cellStyle name="Обычный 8_Гидроузел на р.Тышкан" xfId="1243"/>
    <cellStyle name="Обычный 80" xfId="1244"/>
    <cellStyle name="Обычный 80 2" xfId="1245"/>
    <cellStyle name="Обычный 81" xfId="1246"/>
    <cellStyle name="Обычный 81 2" xfId="1247"/>
    <cellStyle name="Обычный 81 2 2" xfId="1248"/>
    <cellStyle name="Обычный 81 2 2 2" xfId="1249"/>
    <cellStyle name="Обычный 81 3" xfId="1250"/>
    <cellStyle name="Обычный 81 4" xfId="1251"/>
    <cellStyle name="Обычный 82" xfId="1252"/>
    <cellStyle name="Обычный 82 2" xfId="1253"/>
    <cellStyle name="Обычный 83" xfId="1254"/>
    <cellStyle name="Обычный 83 2" xfId="1255"/>
    <cellStyle name="Обычный 84" xfId="1256"/>
    <cellStyle name="Обычный 84 2" xfId="1257"/>
    <cellStyle name="Обычный 85" xfId="1258"/>
    <cellStyle name="Обычный 86" xfId="1259"/>
    <cellStyle name="Обычный 87" xfId="1260"/>
    <cellStyle name="Обычный 88" xfId="1261"/>
    <cellStyle name="Обычный 89" xfId="1262"/>
    <cellStyle name="Обычный 9" xfId="1263"/>
    <cellStyle name="Обычный 9 2" xfId="1264"/>
    <cellStyle name="Обычный 9 2 2" xfId="1265"/>
    <cellStyle name="Обычный 9 2 2 2" xfId="1266"/>
    <cellStyle name="Обычный 9 2 3" xfId="1267"/>
    <cellStyle name="Обычный 9 3" xfId="1268"/>
    <cellStyle name="Обычный 9 4" xfId="1269"/>
    <cellStyle name="Обычный 9 8" xfId="1270"/>
    <cellStyle name="Обычный 9 9" xfId="1271"/>
    <cellStyle name="Обычный 9_Каратальская плотина" xfId="1272"/>
    <cellStyle name="Обычный 90" xfId="1273"/>
    <cellStyle name="Обычный 91" xfId="1274"/>
    <cellStyle name="Обычный 92" xfId="1275"/>
    <cellStyle name="Обычный 93" xfId="1276"/>
    <cellStyle name="Обычный 93 2" xfId="1277"/>
    <cellStyle name="Обычный 94" xfId="1278"/>
    <cellStyle name="Обычный 95" xfId="1279"/>
    <cellStyle name="Отличный" xfId="1280"/>
    <cellStyle name="Отличный 2" xfId="1281"/>
    <cellStyle name="Отличный 2 2" xfId="1282"/>
    <cellStyle name="Отличный 2 2 2" xfId="1283"/>
    <cellStyle name="Отличный 2 2 2 2" xfId="1284"/>
    <cellStyle name="Отличный 2 2 2 3" xfId="1285"/>
    <cellStyle name="Отличный 2 2 3" xfId="1286"/>
    <cellStyle name="Отличный 2 2 3 2" xfId="1287"/>
    <cellStyle name="Отличный 2 2 3 3" xfId="1288"/>
    <cellStyle name="Отличный 2 2 4" xfId="1289"/>
    <cellStyle name="Отличный 2 3" xfId="1290"/>
    <cellStyle name="Отличный 2 3 2" xfId="1291"/>
    <cellStyle name="Отличный 2 3 3" xfId="1292"/>
    <cellStyle name="Отличный 2 4" xfId="1293"/>
    <cellStyle name="Отличный 2 4 2" xfId="1294"/>
    <cellStyle name="Отличный 2 4 3" xfId="1295"/>
    <cellStyle name="Отличный 2 5" xfId="1296"/>
    <cellStyle name="Отличный 3" xfId="1297"/>
    <cellStyle name="Отличный 3 2" xfId="1298"/>
    <cellStyle name="Отличный 3 2 2" xfId="1299"/>
    <cellStyle name="Отличный 3 2 3" xfId="1300"/>
    <cellStyle name="Отличный 3 3" xfId="1301"/>
    <cellStyle name="Отличный 3 3 2" xfId="1302"/>
    <cellStyle name="Отличный 3 3 3" xfId="1303"/>
    <cellStyle name="Отличный 3 4" xfId="1304"/>
    <cellStyle name="Отличный 4" xfId="1305"/>
    <cellStyle name="Отличный 4 2" xfId="1306"/>
    <cellStyle name="Отличный 4 3" xfId="1307"/>
    <cellStyle name="Отличный 5" xfId="1308"/>
    <cellStyle name="Отличный 5 2" xfId="1309"/>
    <cellStyle name="Отличный 5 3" xfId="1310"/>
    <cellStyle name="Отличный 6" xfId="1311"/>
    <cellStyle name="Плохой 2" xfId="1312"/>
    <cellStyle name="Плохой 2 2" xfId="1313"/>
    <cellStyle name="Плохой 2 2 2" xfId="1314"/>
    <cellStyle name="Плохой 2 3" xfId="1315"/>
    <cellStyle name="Плохой 2 4" xfId="1316"/>
    <cellStyle name="Плохой 2 5" xfId="1317"/>
    <cellStyle name="Плохой 2_Электроэнергия" xfId="1318"/>
    <cellStyle name="Плохой 3" xfId="1319"/>
    <cellStyle name="Пояснение 2" xfId="1320"/>
    <cellStyle name="Пояснение 2 2" xfId="1321"/>
    <cellStyle name="Пояснение 2 2 2" xfId="1322"/>
    <cellStyle name="Пояснение 2 3" xfId="1323"/>
    <cellStyle name="Пояснение 2 4" xfId="1324"/>
    <cellStyle name="Пояснение 2 5" xfId="1325"/>
    <cellStyle name="Пояснение 2_Электроэнергия" xfId="1326"/>
    <cellStyle name="Пояснение 3" xfId="1327"/>
    <cellStyle name="Примечание 2" xfId="1328"/>
    <cellStyle name="Примечание 2 2" xfId="1329"/>
    <cellStyle name="Примечание 2 2 2" xfId="1330"/>
    <cellStyle name="Примечание 2 2 2 2" xfId="1331"/>
    <cellStyle name="Примечание 2 2 3" xfId="1332"/>
    <cellStyle name="Примечание 2 2 3 2" xfId="1333"/>
    <cellStyle name="Примечание 2 2 4" xfId="1334"/>
    <cellStyle name="Примечание 2 3" xfId="1335"/>
    <cellStyle name="Примечание 2 3 2" xfId="1336"/>
    <cellStyle name="Примечание 2 4" xfId="1337"/>
    <cellStyle name="Примечание 2 4 2" xfId="1338"/>
    <cellStyle name="Примечание 2 5" xfId="1339"/>
    <cellStyle name="Примечание 2 5 2" xfId="1340"/>
    <cellStyle name="Примечание 2 6" xfId="1341"/>
    <cellStyle name="Примечание 2 6 2" xfId="1342"/>
    <cellStyle name="Примечание 2 7" xfId="1343"/>
    <cellStyle name="Примечание 3" xfId="1344"/>
    <cellStyle name="Примечание 3 2" xfId="1345"/>
    <cellStyle name="Примечание 3 2 2" xfId="1346"/>
    <cellStyle name="Примечание 3 2 2 2" xfId="1347"/>
    <cellStyle name="Примечание 3 2 2 2 2" xfId="1348"/>
    <cellStyle name="Примечание 3 2 2 3" xfId="1349"/>
    <cellStyle name="Примечание 3 2 3" xfId="1350"/>
    <cellStyle name="Примечание 3 2 3 2" xfId="1351"/>
    <cellStyle name="Примечание 3 2 4" xfId="1352"/>
    <cellStyle name="Примечание 3 3" xfId="1353"/>
    <cellStyle name="Примечание 3 3 2" xfId="1354"/>
    <cellStyle name="Примечание 3 3 2 2" xfId="1355"/>
    <cellStyle name="Примечание 3 3 3" xfId="1356"/>
    <cellStyle name="Примечание 3 4" xfId="1357"/>
    <cellStyle name="Примечание 3 4 2" xfId="1358"/>
    <cellStyle name="Примечание 3 5" xfId="1359"/>
    <cellStyle name="Примечание 4" xfId="1360"/>
    <cellStyle name="Примечание 4 2" xfId="1361"/>
    <cellStyle name="Примечание 4 2 2" xfId="1362"/>
    <cellStyle name="Примечание 4 3" xfId="1363"/>
    <cellStyle name="Примечание 4 3 2" xfId="1364"/>
    <cellStyle name="Примечание 4 4" xfId="1365"/>
    <cellStyle name="Примечание 5" xfId="1366"/>
    <cellStyle name="Примечание 5 2" xfId="1367"/>
    <cellStyle name="Примечание 6" xfId="1368"/>
    <cellStyle name="Примечание 6 2" xfId="1369"/>
    <cellStyle name="Примечание 7" xfId="1370"/>
    <cellStyle name="Процентный 2" xfId="1371"/>
    <cellStyle name="Процентный 2 2" xfId="1372"/>
    <cellStyle name="Процентный 2 2 2" xfId="1373"/>
    <cellStyle name="Процентный 2 2 3" xfId="1374"/>
    <cellStyle name="Процентный 2 3" xfId="1375"/>
    <cellStyle name="Процентный 2 3 2" xfId="1376"/>
    <cellStyle name="Процентный 2 3 2 2" xfId="1377"/>
    <cellStyle name="Процентный 2 3 3" xfId="1378"/>
    <cellStyle name="Процентный 2 4" xfId="1379"/>
    <cellStyle name="Процентный 2 4 2" xfId="1380"/>
    <cellStyle name="Процентный 2 5" xfId="1381"/>
    <cellStyle name="Процентный 2 5 2" xfId="1382"/>
    <cellStyle name="Процентный 2 6" xfId="1383"/>
    <cellStyle name="Процентный 3" xfId="1384"/>
    <cellStyle name="Процентный 3 2" xfId="1385"/>
    <cellStyle name="Процентный 3 2 2" xfId="1386"/>
    <cellStyle name="Процентный 3 2 2 2" xfId="1387"/>
    <cellStyle name="Процентный 3 2 3" xfId="1388"/>
    <cellStyle name="Процентный 3 2 4" xfId="1389"/>
    <cellStyle name="Процентный 3 3" xfId="1390"/>
    <cellStyle name="Процентный 3 3 2" xfId="1391"/>
    <cellStyle name="Процентный 3 3 2 2" xfId="1392"/>
    <cellStyle name="Процентный 3 3 3" xfId="1393"/>
    <cellStyle name="Процентный 3 4" xfId="1394"/>
    <cellStyle name="Процентный 3 4 2" xfId="1395"/>
    <cellStyle name="Процентный 3 5" xfId="1396"/>
    <cellStyle name="Процентный 3 5 2" xfId="1397"/>
    <cellStyle name="Процентный 3 5 2 2" xfId="1398"/>
    <cellStyle name="Процентный 3 5 2 2 2" xfId="1399"/>
    <cellStyle name="Процентный 3 5 2 3" xfId="1400"/>
    <cellStyle name="Процентный 3 5 3" xfId="1401"/>
    <cellStyle name="Процентный 3 5 3 2" xfId="1402"/>
    <cellStyle name="Процентный 4" xfId="1403"/>
    <cellStyle name="Процентный 4 2" xfId="1404"/>
    <cellStyle name="Процентный 4 2 2" xfId="1405"/>
    <cellStyle name="Процентный 4 3" xfId="1406"/>
    <cellStyle name="Процентный 5" xfId="1407"/>
    <cellStyle name="Процентный 5 2" xfId="1408"/>
    <cellStyle name="Процентный 5 2 2" xfId="1409"/>
    <cellStyle name="Процентный 5 2 2 2" xfId="1410"/>
    <cellStyle name="Процентный 5 2 2 2 2" xfId="1411"/>
    <cellStyle name="Процентный 5 2 2 3" xfId="1412"/>
    <cellStyle name="Процентный 5 3" xfId="1413"/>
    <cellStyle name="Процентный 6" xfId="1414"/>
    <cellStyle name="Процентный 7" xfId="1415"/>
    <cellStyle name="Процентный 7 2" xfId="1416"/>
    <cellStyle name="Процентный 7 3" xfId="1417"/>
    <cellStyle name="Процентный 8" xfId="1418"/>
    <cellStyle name="Процентный 9" xfId="1419"/>
    <cellStyle name="Процентный 9 2" xfId="1420"/>
    <cellStyle name="Связанная ячейка 2" xfId="1421"/>
    <cellStyle name="Связанная ячейка 2 2" xfId="1422"/>
    <cellStyle name="Связанная ячейка 2 2 2" xfId="1423"/>
    <cellStyle name="Связанная ячейка 2 3" xfId="1424"/>
    <cellStyle name="Связанная ячейка 2 4" xfId="1425"/>
    <cellStyle name="Связанная ячейка 2 5" xfId="1426"/>
    <cellStyle name="Связанная ячейка 2_Электроэнергия" xfId="1427"/>
    <cellStyle name="Связанная ячейка 3" xfId="1428"/>
    <cellStyle name="Стиль 1" xfId="1429"/>
    <cellStyle name="Стиль 1 2" xfId="1430"/>
    <cellStyle name="Стиль 1 2 2" xfId="1431"/>
    <cellStyle name="Стиль 1 2 3" xfId="1432"/>
    <cellStyle name="Стиль 1 3" xfId="1433"/>
    <cellStyle name="Стиль 1 3 2" xfId="1434"/>
    <cellStyle name="Стиль 1 3 2 2" xfId="1435"/>
    <cellStyle name="Стиль 1 3 3" xfId="1436"/>
    <cellStyle name="Стиль 1 4" xfId="1437"/>
    <cellStyle name="Стиль 1 5" xfId="1438"/>
    <cellStyle name="Стиль 1 6" xfId="1439"/>
    <cellStyle name="Стиль 1_16 МСХ 13.09.11 с проблемными" xfId="1440"/>
    <cellStyle name="Супер" xfId="1441"/>
    <cellStyle name="Текст предупреждения 2" xfId="1442"/>
    <cellStyle name="Текст предупреждения 2 2" xfId="1443"/>
    <cellStyle name="Текст предупреждения 2 2 2" xfId="1444"/>
    <cellStyle name="Текст предупреждения 2 3" xfId="1445"/>
    <cellStyle name="Текст предупреждения 2 4" xfId="1446"/>
    <cellStyle name="Текст предупреждения 2 5" xfId="1447"/>
    <cellStyle name="Текст предупреждения 2_Электроэнергия" xfId="1448"/>
    <cellStyle name="Текст предупреждения 3" xfId="1449"/>
    <cellStyle name="Финансовый" xfId="1496" builtinId="3"/>
    <cellStyle name="Финансовый 10" xfId="1450"/>
    <cellStyle name="Финансовый 11" xfId="1451"/>
    <cellStyle name="Финансовый 12" xfId="1452"/>
    <cellStyle name="Финансовый 2" xfId="3"/>
    <cellStyle name="Финансовый 2 2" xfId="1453"/>
    <cellStyle name="Финансовый 2 2 2" xfId="1454"/>
    <cellStyle name="Финансовый 2 2 2 2" xfId="1455"/>
    <cellStyle name="Финансовый 2 2 3" xfId="1456"/>
    <cellStyle name="Финансовый 2 2 4" xfId="1457"/>
    <cellStyle name="Финансовый 2 2 5" xfId="1458"/>
    <cellStyle name="Финансовый 2 2 6" xfId="1459"/>
    <cellStyle name="Финансовый 2 2 7" xfId="1460"/>
    <cellStyle name="Финансовый 2 2 8" xfId="1461"/>
    <cellStyle name="Финансовый 2 3" xfId="1462"/>
    <cellStyle name="Финансовый 2 3 2" xfId="1463"/>
    <cellStyle name="Финансовый 2 3 2 2" xfId="1464"/>
    <cellStyle name="Финансовый 2 3 3" xfId="1465"/>
    <cellStyle name="Финансовый 2 3 3 2" xfId="1466"/>
    <cellStyle name="Финансовый 2 3 4" xfId="1467"/>
    <cellStyle name="Финансовый 2 3 4 2" xfId="1468"/>
    <cellStyle name="Финансовый 2 4" xfId="1469"/>
    <cellStyle name="Финансовый 2 5" xfId="1470"/>
    <cellStyle name="Финансовый 2 6" xfId="1471"/>
    <cellStyle name="Финансовый 2_Р-5" xfId="1472"/>
    <cellStyle name="Финансовый 3" xfId="1473"/>
    <cellStyle name="Финансовый 3 2" xfId="1474"/>
    <cellStyle name="Финансовый 3 3" xfId="1475"/>
    <cellStyle name="Финансовый 3 3 2" xfId="1476"/>
    <cellStyle name="Финансовый 4" xfId="1477"/>
    <cellStyle name="Финансовый 4 2" xfId="1478"/>
    <cellStyle name="Финансовый 5" xfId="1479"/>
    <cellStyle name="Финансовый 5 2" xfId="1480"/>
    <cellStyle name="Финансовый 6" xfId="1481"/>
    <cellStyle name="Финансовый 7" xfId="1482"/>
    <cellStyle name="Финансовый 8" xfId="1483"/>
    <cellStyle name="Финансовый 8 2" xfId="1484"/>
    <cellStyle name="Финансовый 9" xfId="1485"/>
    <cellStyle name="Хороший 2" xfId="1486"/>
    <cellStyle name="Хороший 2 2" xfId="1487"/>
    <cellStyle name="Хороший 2 2 2" xfId="1488"/>
    <cellStyle name="Хороший 2 3" xfId="1489"/>
    <cellStyle name="Хороший 2 4" xfId="1490"/>
    <cellStyle name="Хороший 2 5" xfId="1491"/>
    <cellStyle name="Хороший 2_Электроэнергия" xfId="1492"/>
    <cellStyle name="Хороший 3" xfId="1493"/>
    <cellStyle name="Хороший 3 2" xfId="1494"/>
    <cellStyle name="Хороший 4" xfId="1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" name="TextBox 1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3" name="TextBox 2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4" name="TextBox 3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5" name="TextBox 4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6" name="TextBox 5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7" name="TextBox 6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8" name="TextBox 7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9" name="TextBox 8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0" name="TextBox 9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1" name="TextBox 10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2" name="TextBox 11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" name="TextBox 12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" name="TextBox 13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" name="TextBox 14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6" name="TextBox 15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7" name="TextBox 16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8" name="TextBox 17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9" name="TextBox 18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0" name="TextBox 19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1" name="TextBox 20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2" name="TextBox 21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3" name="TextBox 22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4" name="TextBox 23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5" name="TextBox 24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6" name="TextBox 25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7" name="TextBox 26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8" name="TextBox 27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29" name="TextBox 28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30" name="TextBox 29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31" name="TextBox 30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13877925" y="15257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37" name="TextBox 36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38" name="TextBox 37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39" name="TextBox 38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0" name="TextBox 39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1" name="TextBox 40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2" name="TextBox 41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3" name="TextBox 42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4" name="TextBox 43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5" name="TextBox 44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6" name="TextBox 45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7" name="TextBox 46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8" name="TextBox 47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49" name="TextBox 48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0" name="TextBox 49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1" name="TextBox 50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2" name="TextBox 51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3" name="TextBox 52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4" name="TextBox 53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5" name="TextBox 54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6" name="TextBox 55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7" name="TextBox 56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8" name="TextBox 57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59" name="TextBox 58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0" name="TextBox 59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1" name="TextBox 60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2" name="TextBox 61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3" name="TextBox 62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4" name="TextBox 63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5" name="TextBox 64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6" name="TextBox 65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46</xdr:row>
      <xdr:rowOff>217776</xdr:rowOff>
    </xdr:from>
    <xdr:ext cx="168121" cy="274008"/>
    <xdr:sp macro="" textlink="">
      <xdr:nvSpPr>
        <xdr:cNvPr id="67" name="TextBox 66"/>
        <xdr:cNvSpPr txBox="1"/>
      </xdr:nvSpPr>
      <xdr:spPr>
        <a:xfrm>
          <a:off x="12787313" y="1338608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68" name="TextBox 67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69" name="TextBox 68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0" name="TextBox 69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1" name="TextBox 70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2" name="TextBox 71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3" name="TextBox 72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4" name="TextBox 73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5" name="TextBox 74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6" name="TextBox 75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7" name="TextBox 76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8" name="TextBox 77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79" name="TextBox 78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0" name="TextBox 79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1" name="TextBox 80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2" name="TextBox 81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3" name="TextBox 82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4" name="TextBox 83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5" name="TextBox 84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6" name="TextBox 85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7" name="TextBox 86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8" name="TextBox 87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89" name="TextBox 88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0" name="TextBox 89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1" name="TextBox 90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2" name="TextBox 91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3" name="TextBox 92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4" name="TextBox 93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5" name="TextBox 94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6" name="TextBox 95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7" name="TextBox 96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8" name="TextBox 97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99" name="TextBox 98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47</xdr:row>
      <xdr:rowOff>217776</xdr:rowOff>
    </xdr:from>
    <xdr:ext cx="168121" cy="274008"/>
    <xdr:sp macro="" textlink="">
      <xdr:nvSpPr>
        <xdr:cNvPr id="100" name="TextBox 99"/>
        <xdr:cNvSpPr txBox="1"/>
      </xdr:nvSpPr>
      <xdr:spPr>
        <a:xfrm>
          <a:off x="12787313" y="105047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1" name="TextBox 130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2" name="TextBox 131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3" name="TextBox 132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4" name="TextBox 133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5" name="TextBox 134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6" name="TextBox 135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7" name="TextBox 136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8" name="TextBox 137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39" name="TextBox 138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0" name="TextBox 139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1" name="TextBox 140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2" name="TextBox 141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3" name="TextBox 142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4" name="TextBox 143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5" name="TextBox 144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6" name="TextBox 145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7" name="TextBox 146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8" name="TextBox 147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49" name="TextBox 148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0" name="TextBox 149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1" name="TextBox 150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2" name="TextBox 151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3" name="TextBox 152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4" name="TextBox 153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5" name="TextBox 154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6" name="TextBox 155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7" name="TextBox 156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8" name="TextBox 157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59" name="TextBox 158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56</xdr:row>
      <xdr:rowOff>217776</xdr:rowOff>
    </xdr:from>
    <xdr:ext cx="168121" cy="274008"/>
    <xdr:sp macro="" textlink="">
      <xdr:nvSpPr>
        <xdr:cNvPr id="160" name="TextBox 159"/>
        <xdr:cNvSpPr txBox="1"/>
      </xdr:nvSpPr>
      <xdr:spPr>
        <a:xfrm>
          <a:off x="10229850" y="4103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37" name="TextBox 36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38" name="TextBox 37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39" name="TextBox 38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0" name="TextBox 39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1" name="TextBox 40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2" name="TextBox 41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3" name="TextBox 42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4" name="TextBox 43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5" name="TextBox 44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6" name="TextBox 45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7" name="TextBox 46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8" name="TextBox 47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49" name="TextBox 48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0" name="TextBox 49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1" name="TextBox 50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2" name="TextBox 51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3" name="TextBox 52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4" name="TextBox 53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5" name="TextBox 54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6" name="TextBox 55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7" name="TextBox 56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8" name="TextBox 57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59" name="TextBox 58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60" name="TextBox 59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61" name="TextBox 60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62" name="TextBox 61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63" name="TextBox 62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64" name="TextBox 63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65" name="TextBox 64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66" name="TextBox 65"/>
        <xdr:cNvSpPr txBox="1"/>
      </xdr:nvSpPr>
      <xdr:spPr>
        <a:xfrm>
          <a:off x="13354050" y="15276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67" name="TextBox 66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68" name="TextBox 67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69" name="TextBox 68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70" name="TextBox 69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71" name="TextBox 70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72" name="TextBox 71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73" name="TextBox 72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74" name="TextBox 73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75" name="TextBox 74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76" name="TextBox 75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77" name="TextBox 76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78" name="TextBox 77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79" name="TextBox 78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80" name="TextBox 79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81" name="TextBox 80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82" name="TextBox 81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83" name="TextBox 82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84" name="TextBox 83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85" name="TextBox 84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86" name="TextBox 85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87" name="TextBox 86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88" name="TextBox 87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89" name="TextBox 88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90" name="TextBox 89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91" name="TextBox 90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92" name="TextBox 91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93" name="TextBox 92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94" name="TextBox 93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95" name="TextBox 94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96" name="TextBox 95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97" name="TextBox 96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98" name="TextBox 97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99" name="TextBox 98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00" name="TextBox 99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01" name="TextBox 100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02" name="TextBox 101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03" name="TextBox 102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04" name="TextBox 103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05" name="TextBox 104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06" name="TextBox 105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07" name="TextBox 106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08" name="TextBox 107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09" name="TextBox 108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10" name="TextBox 109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11" name="TextBox 110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12" name="TextBox 111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13" name="TextBox 112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14" name="TextBox 113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15" name="TextBox 114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16" name="TextBox 115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17" name="TextBox 116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18" name="TextBox 117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19" name="TextBox 118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20" name="TextBox 119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21" name="TextBox 120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22" name="TextBox 121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23" name="TextBox 122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217776</xdr:rowOff>
    </xdr:from>
    <xdr:ext cx="168121" cy="274008"/>
    <xdr:sp macro="" textlink="">
      <xdr:nvSpPr>
        <xdr:cNvPr id="124" name="TextBox 123"/>
        <xdr:cNvSpPr txBox="1"/>
      </xdr:nvSpPr>
      <xdr:spPr>
        <a:xfrm>
          <a:off x="9353550" y="217347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25" name="TextBox 124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26" name="TextBox 125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27" name="TextBox 126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28" name="TextBox 127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29" name="TextBox 128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30" name="TextBox 129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31" name="TextBox 130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32" name="TextBox 131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33" name="TextBox 132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34" name="TextBox 133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35" name="TextBox 134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36" name="TextBox 135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37" name="TextBox 136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38" name="TextBox 137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39" name="TextBox 138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40" name="TextBox 139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41" name="TextBox 140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42" name="TextBox 141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43" name="TextBox 142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44" name="TextBox 143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45" name="TextBox 144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46" name="TextBox 145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47" name="TextBox 146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48" name="TextBox 147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49" name="TextBox 148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50" name="TextBox 149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51" name="TextBox 150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52" name="TextBox 151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53" name="TextBox 152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54" name="TextBox 153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55" name="TextBox 154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56" name="TextBox 155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57" name="TextBox 156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58" name="TextBox 157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59" name="TextBox 158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60" name="TextBox 159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61" name="TextBox 160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62" name="TextBox 161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63" name="TextBox 162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64" name="TextBox 163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65" name="TextBox 164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66" name="TextBox 165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67" name="TextBox 166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68" name="TextBox 167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69" name="TextBox 168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70" name="TextBox 169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71" name="TextBox 170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72" name="TextBox 171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73" name="TextBox 172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74" name="TextBox 173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75" name="TextBox 174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76" name="TextBox 175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77" name="TextBox 176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78" name="TextBox 177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79" name="TextBox 178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80" name="TextBox 179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81" name="TextBox 180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82" name="TextBox 181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83" name="TextBox 182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84" name="TextBox 183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85" name="TextBox 184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86" name="TextBox 185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</xdr:row>
      <xdr:rowOff>217776</xdr:rowOff>
    </xdr:from>
    <xdr:ext cx="168121" cy="274008"/>
    <xdr:sp macro="" textlink="">
      <xdr:nvSpPr>
        <xdr:cNvPr id="187" name="TextBox 186"/>
        <xdr:cNvSpPr txBox="1"/>
      </xdr:nvSpPr>
      <xdr:spPr>
        <a:xfrm>
          <a:off x="9001125" y="3908714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45;&#1076;&#1080;&#1085;&#1099;&#1081;%20&#1090;&#1072;&#1088;&#1080;&#1092;%20&#1089;%201.05.2017%20&#1075;\&#1044;&#1080;&#1089;&#1082;%20D\&#1072;&#1085;&#1074;&#1072;&#1088;\RABOTA\&#1041;&#1091;&#1093;%20&#1091;&#1095;&#1077;&#1090;%20&#1080;%20&#1072;&#1091;&#1076;&#1080;&#1090;\&#1087;&#1072;&#1082;&#1077;&#1090;%20&#1086;&#1090;&#1095;&#1077;&#1090;&#1085;&#1086;&#1089;&#1090;&#1080;\&#1056;&#1077;&#1072;&#1083;&#1100;&#1085;&#1099;&#1081;%20&#1089;&#1077;&#1082;&#1090;&#1086;&#1088;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Documents%20and%20Settings\ABDRAKHMANOVA\Local%20Settings\Temporary%20Internet%20Files\OLK8\Documents\Clients\KMG\2006%20&#1075;&#1086;&#1076;\&#1040;&#1058;&#1057;%20&#1076;&#1083;&#1103;%20&#1085;&#1086;&#1074;&#1086;&#1075;&#1086;%20&#1086;&#1092;&#1080;&#1089;&#1072;\&#1053;&#1086;&#1074;&#1099;&#1081;%20&#1088;&#1072;&#1089;&#1095;&#1077;&#1090;%20&#1086;&#1090;13%20&#1084;&#1072;&#1088;&#1090;&#1072;\TEO%20Meridian%20KMG%20Office%20ISDN%20&#1094;&#1080;&#1092;&#1088;&#1086;&#1074;&#1099;&#1093;%20&#1073;&#1086;&#1083;&#1100;&#1096;&#107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2017-2021%20&#1074;%20&#1050;&#1072;&#1079;&#1074;&#1086;&#1076;&#1093;&#1086;&#1079;\&#1040;&#1082;&#1089;&#1091;\&#1041;&#1072;&#1093;&#1099;&#1090;\Users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ADK%20project\2%20&#1062;&#1041;&#1048;&#1048;&#1053;\2-8%20&#1054;&#1083;&#1077;&#1075;%20&#1048;&#1074;&#1072;&#1089;&#1090;&#1086;&#1074;\&#1058;&#1069;&#1054;%20&#1048;&#1047;%20&#1057;&#1090;&#1077;&#1087;&#1085;&#1086;&#1075;&#1086;&#1088;&#1089;%20&#1088;&#1072;&#1089;&#1095;&#1077;&#1090;%202015-04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Derek\Local%20Settings\Temporary%20Internet%20Files\Content.Outlook\HHC4QBVY\LOCALIZABLE_EPLO_TECH_OP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fionateo\Desktop\Quotation\Q%202010\Price%20list%202010\Jan%2010\Oracle%20Technology%20Localizable%20Price%20List%20(RM)-O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Users\&#1040;&#1076;&#1084;&#1080;&#1085;&#1080;&#1089;&#1090;&#1088;&#1072;&#1090;&#1086;&#1088;\Desktop\&#1041;&#1070;&#1044;&#1046;&#1045;&#1058;%202015\&#1044;&#1080;&#1085;&#1072;&#1088;&#1072;\&#1041;&#1070;&#1044;&#1046;&#1045;&#1058;%202014%204\&#1055;&#1083;&#1072;&#1085;%20&#1088;&#1072;&#1079;&#1074;&#1080;&#1090;&#1080;&#1103;%202014%2017.09.2013\Worksheet%20in%205650%20PP&amp;E%20movement%20-%20%20Final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</sheetNames>
    <sheetDataSet>
      <sheetData sheetId="0"/>
      <sheetData sheetId="1">
        <row r="4">
          <cell r="D4" t="str">
            <v>__  полугодие 200х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  <sheetName val="свод"/>
      <sheetName val="calc"/>
      <sheetName val="PP&amp;E mvt for 2003"/>
      <sheetName val="2008 ГСМ"/>
      <sheetName val="Плата за загрязнение "/>
      <sheetName val="Типограф"/>
      <sheetName val="IS"/>
      <sheetName val="База"/>
      <sheetName val="Hidden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Макро"/>
      <sheetName val="Собственный капитал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класс"/>
      <sheetName val="прил№10"/>
      <sheetName val="1 (2)"/>
      <sheetName val="ППД"/>
      <sheetName val="2в"/>
      <sheetName val="общ-нефт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O.500 Property Tax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4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Movement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юджет тек. затрат"/>
      <sheetName val="Cashflow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Спр. раб.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ТД РА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СписокТЭП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ОборБалФормОтч"/>
      <sheetName val="ТитулЛистОтч"/>
      <sheetName val="2008 ГСМ"/>
      <sheetName val="канц"/>
      <sheetName val="Плата за загрязнение "/>
      <sheetName val="Типограф"/>
      <sheetName val="L-1"/>
      <sheetName val="ввод-вывод ОС авг2004- 2005"/>
      <sheetName val="поставка сравн13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Лист2"/>
      <sheetName val="Форма3.6"/>
      <sheetName val="FA Movement "/>
      <sheetName val="depreciation testing"/>
      <sheetName val="исп.см."/>
      <sheetName val="L&amp;E"/>
      <sheetName val="Cash flows - PBC"/>
      <sheetName val="FA regist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ремонт 25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план07"/>
      <sheetName val="MS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Б.мчас (П)"/>
      <sheetName val="Лист1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Изменяемые данные"/>
      <sheetName val="Форма2"/>
      <sheetName val="Financial ratios А3"/>
      <sheetName val="Форма1"/>
      <sheetName val="Пр2"/>
      <sheetName val="факт 2005 г."/>
      <sheetName val="balans 3"/>
      <sheetName val="З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Лист1"/>
      <sheetName val="KTG_m"/>
      <sheetName val="СПгнг"/>
      <sheetName val="мат расходы"/>
      <sheetName val="Налоги на транспорт"/>
      <sheetName val="6 NK"/>
      <sheetName val="ремонт 25"/>
      <sheetName val="Ден потоки"/>
      <sheetName val="00"/>
      <sheetName val="1.411.1"/>
      <sheetName val="ОТиТБ"/>
      <sheetName val="расчет прибыли"/>
      <sheetName val="амортиз_ввод"/>
      <sheetName val="НДС"/>
      <sheetName val="1610"/>
      <sheetName val="1210"/>
      <sheetName val="Haul cons"/>
      <sheetName val="Распределение прибыли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по 2007 году план на 2008 год"/>
      <sheetName val="Movements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Hidden"/>
      <sheetName val="ДС МЗК"/>
      <sheetName val="Текущие цены"/>
      <sheetName val="рабочий"/>
      <sheetName val="окраска"/>
      <sheetName val="ГПЗ_ПОСД_Способ закупок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Main Page"/>
      <sheetName val="L-1"/>
      <sheetName val="База"/>
      <sheetName val="вознаграждение"/>
      <sheetName val="t0_name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Индексы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11"/>
      <sheetName val="Содержание"/>
      <sheetName val="Добыча нефти4"/>
      <sheetName val="#REF"/>
      <sheetName val="Control"/>
      <sheetName val="  2.3.2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Prelim Cost"/>
      <sheetName val="приложение№3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Нефть"/>
      <sheetName val="I. Прогноз доходов"/>
      <sheetName val="LME_prices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Лист3"/>
      <sheetName val="точн2"/>
      <sheetName val="исходные данные"/>
      <sheetName val="2.8. стр-ра себестоимости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Loans out"/>
      <sheetName val="Гр5(о)"/>
      <sheetName val="свод"/>
      <sheetName val="Hidden"/>
      <sheetName val="Sheet1"/>
      <sheetName val="Сводная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Capex"/>
      <sheetName val="Assump"/>
      <sheetName val="Ввод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БРК 1"/>
      <sheetName val="БРК 2"/>
      <sheetName val="БРК 3"/>
      <sheetName val="Управление"/>
      <sheetName val="ГБРК"/>
      <sheetName val="Произв. затрат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heet2"/>
      <sheetName val="IIb P_L short"/>
      <sheetName val="IV REVENUE  F_B"/>
      <sheetName val="Параметры"/>
      <sheetName val="Hidden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Threshold Table"/>
      <sheetName val="Prelim Cost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1NK"/>
      <sheetName val="Notes IS"/>
      <sheetName val="Input TD"/>
      <sheetName val="Prelim Cost"/>
      <sheetName val="#ССЫЛКА"/>
      <sheetName val="бартер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Лист1"/>
      <sheetName val="2_2_ОтклОТМ"/>
      <sheetName val="1_3_2_ОТМ"/>
      <sheetName val="1кв. "/>
      <sheetName val="2кв."/>
      <sheetName val="Сеть"/>
      <sheetName val="общие данные"/>
      <sheetName val="10 БО (kzt)"/>
      <sheetName val="Форма1"/>
      <sheetName val="Бюджет"/>
      <sheetName val="смета"/>
      <sheetName val="Штатное 2012-2015"/>
      <sheetName val="Sheet5"/>
      <sheetName val="Loans out"/>
      <sheetName val="МодельППП (Свод)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Потребители"/>
      <sheetName val="Блоки"/>
      <sheetName val="отделы"/>
      <sheetName val="MATRIX_DA_10"/>
      <sheetName val="list"/>
      <sheetName val="Datasheet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Hidden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L-1 (БРК)"/>
      <sheetName val="g-1"/>
      <sheetName val="Resp _2_"/>
      <sheetName val="2@"/>
      <sheetName val="из сем"/>
      <sheetName val="13 NGDO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2БО"/>
      <sheetName val="I. Прогноз доходов"/>
      <sheetName val="Лист3"/>
      <sheetName val="Input TD"/>
      <sheetName val="2_"/>
      <sheetName val="МО 0012"/>
      <sheetName val="класс"/>
      <sheetName val="Об-я св-а"/>
      <sheetName val="Пром1"/>
      <sheetName val="ЦентрЗатр"/>
      <sheetName val="табель"/>
      <sheetName val="ЕдИзм"/>
      <sheetName val="Предпр"/>
      <sheetName val="1NK"/>
      <sheetName val="#REF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 refreshError="1">
        <row r="1">
          <cell r="D1">
            <v>1.9999999999999996</v>
          </cell>
        </row>
      </sheetData>
      <sheetData sheetId="1" refreshError="1">
        <row r="10">
          <cell r="I10">
            <v>3.5255000000000001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KreПК"/>
      <sheetName val="Sheet1"/>
      <sheetName val="7.1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misc"/>
      <sheetName val="finbal10"/>
      <sheetName val="KCC"/>
      <sheetName val="Данные"/>
      <sheetName val="П"/>
      <sheetName val="Production_ref_Q4"/>
      <sheetName val="Sales-COS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Russia Print Version"/>
      <sheetName val="12НК"/>
      <sheetName val="3НК"/>
      <sheetName val="7НК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Comp06"/>
      <sheetName val="Keys"/>
      <sheetName val="Precios"/>
      <sheetName val="Analytics"/>
      <sheetName val="FA Movement Kyrg"/>
      <sheetName val="Reference"/>
      <sheetName val="д.7.001"/>
      <sheetName val="-расчет налогов от ФОТ  на 2014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Securities"/>
      <sheetName val="16.12"/>
      <sheetName val="Макро"/>
      <sheetName val="$ IS"/>
      <sheetName val="MetaData"/>
      <sheetName val="ЛСЦ начисленное на 31.12.08"/>
      <sheetName val="ЛЛизинг начис. на 31.12.08"/>
      <sheetName val="ВОЛС"/>
      <sheetName val="11"/>
      <sheetName val="10"/>
      <sheetName val="7"/>
      <sheetName val="факс(2005-20гг.)"/>
      <sheetName val="I KEY INFORMATION"/>
      <sheetName val="почтов.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ГМ "/>
      <sheetName val="ДД"/>
      <sheetName val="ATI"/>
      <sheetName val="Блоки"/>
      <sheetName val="_ССЫЛКА"/>
      <sheetName val="Справочник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Гр5(о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Profi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из сем"/>
      <sheetName val="U2 775 - COGS comparison per su"/>
      <sheetName val="PP&amp;E mvt for 2003"/>
      <sheetName val="Production_ref_Q4"/>
      <sheetName val="Sales-COS"/>
      <sheetName val="ЗАО_н.ит"/>
      <sheetName val="#ССЫЛКА"/>
      <sheetName val="ЗАО_мес"/>
      <sheetName val="Non-Statistical Sampling Master"/>
      <sheetName val="Global Data"/>
      <sheetName val="SMSTemp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Comp06"/>
      <sheetName val="перевозки"/>
      <sheetName val="Список документов"/>
      <sheetName val="Pbs_Wbs_ATC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CD-실적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L-1"/>
      <sheetName val="Собственный капитал"/>
      <sheetName val="- 1 -"/>
      <sheetName val="ставки"/>
      <sheetName val="VLOOKUP"/>
      <sheetName val="INPUTMASTER"/>
      <sheetName val="Test of FA Installation"/>
      <sheetName val="Additions"/>
      <sheetName val="Данные"/>
      <sheetName val="Depr"/>
      <sheetName val="Book Adjustments"/>
      <sheetName val="Ôîðìà2"/>
      <sheetName val="Ñîáñòâåííûé êàïèòàë"/>
      <sheetName val="TB"/>
      <sheetName val="00"/>
      <sheetName val="InputTD"/>
      <sheetName val="Kas FA Movement"/>
      <sheetName val="Inventory Count Sheet"/>
      <sheetName val="2_Loans to customers"/>
      <sheetName val="Notes IS"/>
      <sheetName val="July_03_Pg8"/>
      <sheetName val="Financial ratios А3"/>
      <sheetName val="C 25"/>
      <sheetName val="2005 Social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breakdown"/>
      <sheetName val="FA depreciation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IS"/>
      <sheetName val="General Assumption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H116"/>
  <sheetViews>
    <sheetView tabSelected="1" view="pageBreakPreview" topLeftCell="A15" zoomScale="90" zoomScaleNormal="80" zoomScaleSheetLayoutView="90" zoomScalePageLayoutView="70" workbookViewId="0">
      <selection activeCell="K15" sqref="K15"/>
    </sheetView>
  </sheetViews>
  <sheetFormatPr defaultRowHeight="15.75"/>
  <cols>
    <col min="1" max="1" width="8" style="1" customWidth="1"/>
    <col min="2" max="2" width="55.5703125" style="2" customWidth="1"/>
    <col min="3" max="3" width="13.42578125" style="2" customWidth="1"/>
    <col min="4" max="4" width="24.85546875" style="37" customWidth="1"/>
    <col min="5" max="10" width="18.85546875" style="26" hidden="1" customWidth="1"/>
    <col min="11" max="11" width="26.5703125" style="63" customWidth="1"/>
    <col min="12" max="12" width="24.42578125" style="26" hidden="1" customWidth="1"/>
    <col min="13" max="13" width="18.7109375" style="26" hidden="1" customWidth="1"/>
    <col min="14" max="14" width="20.42578125" style="26" hidden="1" customWidth="1"/>
    <col min="15" max="15" width="16.42578125" style="9" customWidth="1"/>
    <col min="16" max="16" width="12.85546875" style="9" hidden="1" customWidth="1"/>
    <col min="17" max="17" width="12.28515625" style="132" customWidth="1"/>
    <col min="18" max="18" width="15" style="132" customWidth="1"/>
    <col min="19" max="19" width="11.7109375" style="132" customWidth="1"/>
    <col min="20" max="20" width="13.5703125" style="132" customWidth="1"/>
    <col min="21" max="21" width="8.7109375" style="132" customWidth="1"/>
    <col min="22" max="22" width="12.42578125" style="132" customWidth="1"/>
    <col min="23" max="23" width="8.5703125" style="132" customWidth="1"/>
    <col min="24" max="24" width="10" style="132" customWidth="1"/>
    <col min="25" max="25" width="8.42578125" style="132" customWidth="1"/>
    <col min="26" max="26" width="13.5703125" style="132" customWidth="1"/>
    <col min="27" max="27" width="8.5703125" style="133" customWidth="1"/>
    <col min="28" max="28" width="13.140625" style="133" customWidth="1"/>
    <col min="29" max="29" width="7.5703125" style="134" customWidth="1"/>
    <col min="30" max="30" width="13.140625" style="134" customWidth="1"/>
    <col min="31" max="31" width="9.140625" style="9"/>
    <col min="32" max="32" width="13" style="9" customWidth="1"/>
    <col min="33" max="166" width="9.140625" style="9"/>
    <col min="167" max="167" width="5.7109375" style="9" customWidth="1"/>
    <col min="168" max="168" width="65" style="9" customWidth="1"/>
    <col min="169" max="169" width="20" style="9" customWidth="1"/>
    <col min="170" max="170" width="26.28515625" style="9" customWidth="1"/>
    <col min="171" max="171" width="22.140625" style="9" customWidth="1"/>
    <col min="172" max="172" width="0.140625" style="9" customWidth="1"/>
    <col min="173" max="173" width="19.140625" style="9" customWidth="1"/>
    <col min="174" max="175" width="0" style="9" hidden="1" customWidth="1"/>
    <col min="176" max="176" width="153.85546875" style="9" customWidth="1"/>
    <col min="177" max="177" width="14.85546875" style="9" customWidth="1"/>
    <col min="178" max="178" width="16.7109375" style="9" bestFit="1" customWidth="1"/>
    <col min="179" max="422" width="9.140625" style="9"/>
    <col min="423" max="423" width="5.7109375" style="9" customWidth="1"/>
    <col min="424" max="424" width="65" style="9" customWidth="1"/>
    <col min="425" max="425" width="20" style="9" customWidth="1"/>
    <col min="426" max="426" width="26.28515625" style="9" customWidth="1"/>
    <col min="427" max="427" width="22.140625" style="9" customWidth="1"/>
    <col min="428" max="428" width="0.140625" style="9" customWidth="1"/>
    <col min="429" max="429" width="19.140625" style="9" customWidth="1"/>
    <col min="430" max="431" width="0" style="9" hidden="1" customWidth="1"/>
    <col min="432" max="432" width="153.85546875" style="9" customWidth="1"/>
    <col min="433" max="433" width="14.85546875" style="9" customWidth="1"/>
    <col min="434" max="434" width="16.7109375" style="9" bestFit="1" customWidth="1"/>
    <col min="435" max="678" width="9.140625" style="9"/>
    <col min="679" max="679" width="5.7109375" style="9" customWidth="1"/>
    <col min="680" max="680" width="65" style="9" customWidth="1"/>
    <col min="681" max="681" width="20" style="9" customWidth="1"/>
    <col min="682" max="682" width="26.28515625" style="9" customWidth="1"/>
    <col min="683" max="683" width="22.140625" style="9" customWidth="1"/>
    <col min="684" max="684" width="0.140625" style="9" customWidth="1"/>
    <col min="685" max="685" width="19.140625" style="9" customWidth="1"/>
    <col min="686" max="687" width="0" style="9" hidden="1" customWidth="1"/>
    <col min="688" max="688" width="153.85546875" style="9" customWidth="1"/>
    <col min="689" max="689" width="14.85546875" style="9" customWidth="1"/>
    <col min="690" max="690" width="16.7109375" style="9" bestFit="1" customWidth="1"/>
    <col min="691" max="934" width="9.140625" style="9"/>
    <col min="935" max="935" width="5.7109375" style="9" customWidth="1"/>
    <col min="936" max="936" width="65" style="9" customWidth="1"/>
    <col min="937" max="937" width="20" style="9" customWidth="1"/>
    <col min="938" max="938" width="26.28515625" style="9" customWidth="1"/>
    <col min="939" max="939" width="22.140625" style="9" customWidth="1"/>
    <col min="940" max="940" width="0.140625" style="9" customWidth="1"/>
    <col min="941" max="941" width="19.140625" style="9" customWidth="1"/>
    <col min="942" max="943" width="0" style="9" hidden="1" customWidth="1"/>
    <col min="944" max="944" width="153.85546875" style="9" customWidth="1"/>
    <col min="945" max="945" width="14.85546875" style="9" customWidth="1"/>
    <col min="946" max="946" width="16.7109375" style="9" bestFit="1" customWidth="1"/>
    <col min="947" max="1190" width="9.140625" style="9"/>
    <col min="1191" max="1191" width="5.7109375" style="9" customWidth="1"/>
    <col min="1192" max="1192" width="65" style="9" customWidth="1"/>
    <col min="1193" max="1193" width="20" style="9" customWidth="1"/>
    <col min="1194" max="1194" width="26.28515625" style="9" customWidth="1"/>
    <col min="1195" max="1195" width="22.140625" style="9" customWidth="1"/>
    <col min="1196" max="1196" width="0.140625" style="9" customWidth="1"/>
    <col min="1197" max="1197" width="19.140625" style="9" customWidth="1"/>
    <col min="1198" max="1199" width="0" style="9" hidden="1" customWidth="1"/>
    <col min="1200" max="1200" width="153.85546875" style="9" customWidth="1"/>
    <col min="1201" max="1201" width="14.85546875" style="9" customWidth="1"/>
    <col min="1202" max="1202" width="16.7109375" style="9" bestFit="1" customWidth="1"/>
    <col min="1203" max="1446" width="9.140625" style="9"/>
    <col min="1447" max="1447" width="5.7109375" style="9" customWidth="1"/>
    <col min="1448" max="1448" width="65" style="9" customWidth="1"/>
    <col min="1449" max="1449" width="20" style="9" customWidth="1"/>
    <col min="1450" max="1450" width="26.28515625" style="9" customWidth="1"/>
    <col min="1451" max="1451" width="22.140625" style="9" customWidth="1"/>
    <col min="1452" max="1452" width="0.140625" style="9" customWidth="1"/>
    <col min="1453" max="1453" width="19.140625" style="9" customWidth="1"/>
    <col min="1454" max="1455" width="0" style="9" hidden="1" customWidth="1"/>
    <col min="1456" max="1456" width="153.85546875" style="9" customWidth="1"/>
    <col min="1457" max="1457" width="14.85546875" style="9" customWidth="1"/>
    <col min="1458" max="1458" width="16.7109375" style="9" bestFit="1" customWidth="1"/>
    <col min="1459" max="1702" width="9.140625" style="9"/>
    <col min="1703" max="1703" width="5.7109375" style="9" customWidth="1"/>
    <col min="1704" max="1704" width="65" style="9" customWidth="1"/>
    <col min="1705" max="1705" width="20" style="9" customWidth="1"/>
    <col min="1706" max="1706" width="26.28515625" style="9" customWidth="1"/>
    <col min="1707" max="1707" width="22.140625" style="9" customWidth="1"/>
    <col min="1708" max="1708" width="0.140625" style="9" customWidth="1"/>
    <col min="1709" max="1709" width="19.140625" style="9" customWidth="1"/>
    <col min="1710" max="1711" width="0" style="9" hidden="1" customWidth="1"/>
    <col min="1712" max="1712" width="153.85546875" style="9" customWidth="1"/>
    <col min="1713" max="1713" width="14.85546875" style="9" customWidth="1"/>
    <col min="1714" max="1714" width="16.7109375" style="9" bestFit="1" customWidth="1"/>
    <col min="1715" max="1958" width="9.140625" style="9"/>
    <col min="1959" max="1959" width="5.7109375" style="9" customWidth="1"/>
    <col min="1960" max="1960" width="65" style="9" customWidth="1"/>
    <col min="1961" max="1961" width="20" style="9" customWidth="1"/>
    <col min="1962" max="1962" width="26.28515625" style="9" customWidth="1"/>
    <col min="1963" max="1963" width="22.140625" style="9" customWidth="1"/>
    <col min="1964" max="1964" width="0.140625" style="9" customWidth="1"/>
    <col min="1965" max="1965" width="19.140625" style="9" customWidth="1"/>
    <col min="1966" max="1967" width="0" style="9" hidden="1" customWidth="1"/>
    <col min="1968" max="1968" width="153.85546875" style="9" customWidth="1"/>
    <col min="1969" max="1969" width="14.85546875" style="9" customWidth="1"/>
    <col min="1970" max="1970" width="16.7109375" style="9" bestFit="1" customWidth="1"/>
    <col min="1971" max="2214" width="9.140625" style="9"/>
    <col min="2215" max="2215" width="5.7109375" style="9" customWidth="1"/>
    <col min="2216" max="2216" width="65" style="9" customWidth="1"/>
    <col min="2217" max="2217" width="20" style="9" customWidth="1"/>
    <col min="2218" max="2218" width="26.28515625" style="9" customWidth="1"/>
    <col min="2219" max="2219" width="22.140625" style="9" customWidth="1"/>
    <col min="2220" max="2220" width="0.140625" style="9" customWidth="1"/>
    <col min="2221" max="2221" width="19.140625" style="9" customWidth="1"/>
    <col min="2222" max="2223" width="0" style="9" hidden="1" customWidth="1"/>
    <col min="2224" max="2224" width="153.85546875" style="9" customWidth="1"/>
    <col min="2225" max="2225" width="14.85546875" style="9" customWidth="1"/>
    <col min="2226" max="2226" width="16.7109375" style="9" bestFit="1" customWidth="1"/>
    <col min="2227" max="2470" width="9.140625" style="9"/>
    <col min="2471" max="2471" width="5.7109375" style="9" customWidth="1"/>
    <col min="2472" max="2472" width="65" style="9" customWidth="1"/>
    <col min="2473" max="2473" width="20" style="9" customWidth="1"/>
    <col min="2474" max="2474" width="26.28515625" style="9" customWidth="1"/>
    <col min="2475" max="2475" width="22.140625" style="9" customWidth="1"/>
    <col min="2476" max="2476" width="0.140625" style="9" customWidth="1"/>
    <col min="2477" max="2477" width="19.140625" style="9" customWidth="1"/>
    <col min="2478" max="2479" width="0" style="9" hidden="1" customWidth="1"/>
    <col min="2480" max="2480" width="153.85546875" style="9" customWidth="1"/>
    <col min="2481" max="2481" width="14.85546875" style="9" customWidth="1"/>
    <col min="2482" max="2482" width="16.7109375" style="9" bestFit="1" customWidth="1"/>
    <col min="2483" max="2726" width="9.140625" style="9"/>
    <col min="2727" max="2727" width="5.7109375" style="9" customWidth="1"/>
    <col min="2728" max="2728" width="65" style="9" customWidth="1"/>
    <col min="2729" max="2729" width="20" style="9" customWidth="1"/>
    <col min="2730" max="2730" width="26.28515625" style="9" customWidth="1"/>
    <col min="2731" max="2731" width="22.140625" style="9" customWidth="1"/>
    <col min="2732" max="2732" width="0.140625" style="9" customWidth="1"/>
    <col min="2733" max="2733" width="19.140625" style="9" customWidth="1"/>
    <col min="2734" max="2735" width="0" style="9" hidden="1" customWidth="1"/>
    <col min="2736" max="2736" width="153.85546875" style="9" customWidth="1"/>
    <col min="2737" max="2737" width="14.85546875" style="9" customWidth="1"/>
    <col min="2738" max="2738" width="16.7109375" style="9" bestFit="1" customWidth="1"/>
    <col min="2739" max="2982" width="9.140625" style="9"/>
    <col min="2983" max="2983" width="5.7109375" style="9" customWidth="1"/>
    <col min="2984" max="2984" width="65" style="9" customWidth="1"/>
    <col min="2985" max="2985" width="20" style="9" customWidth="1"/>
    <col min="2986" max="2986" width="26.28515625" style="9" customWidth="1"/>
    <col min="2987" max="2987" width="22.140625" style="9" customWidth="1"/>
    <col min="2988" max="2988" width="0.140625" style="9" customWidth="1"/>
    <col min="2989" max="2989" width="19.140625" style="9" customWidth="1"/>
    <col min="2990" max="2991" width="0" style="9" hidden="1" customWidth="1"/>
    <col min="2992" max="2992" width="153.85546875" style="9" customWidth="1"/>
    <col min="2993" max="2993" width="14.85546875" style="9" customWidth="1"/>
    <col min="2994" max="2994" width="16.7109375" style="9" bestFit="1" customWidth="1"/>
    <col min="2995" max="3238" width="9.140625" style="9"/>
    <col min="3239" max="3239" width="5.7109375" style="9" customWidth="1"/>
    <col min="3240" max="3240" width="65" style="9" customWidth="1"/>
    <col min="3241" max="3241" width="20" style="9" customWidth="1"/>
    <col min="3242" max="3242" width="26.28515625" style="9" customWidth="1"/>
    <col min="3243" max="3243" width="22.140625" style="9" customWidth="1"/>
    <col min="3244" max="3244" width="0.140625" style="9" customWidth="1"/>
    <col min="3245" max="3245" width="19.140625" style="9" customWidth="1"/>
    <col min="3246" max="3247" width="0" style="9" hidden="1" customWidth="1"/>
    <col min="3248" max="3248" width="153.85546875" style="9" customWidth="1"/>
    <col min="3249" max="3249" width="14.85546875" style="9" customWidth="1"/>
    <col min="3250" max="3250" width="16.7109375" style="9" bestFit="1" customWidth="1"/>
    <col min="3251" max="3494" width="9.140625" style="9"/>
    <col min="3495" max="3495" width="5.7109375" style="9" customWidth="1"/>
    <col min="3496" max="3496" width="65" style="9" customWidth="1"/>
    <col min="3497" max="3497" width="20" style="9" customWidth="1"/>
    <col min="3498" max="3498" width="26.28515625" style="9" customWidth="1"/>
    <col min="3499" max="3499" width="22.140625" style="9" customWidth="1"/>
    <col min="3500" max="3500" width="0.140625" style="9" customWidth="1"/>
    <col min="3501" max="3501" width="19.140625" style="9" customWidth="1"/>
    <col min="3502" max="3503" width="0" style="9" hidden="1" customWidth="1"/>
    <col min="3504" max="3504" width="153.85546875" style="9" customWidth="1"/>
    <col min="3505" max="3505" width="14.85546875" style="9" customWidth="1"/>
    <col min="3506" max="3506" width="16.7109375" style="9" bestFit="1" customWidth="1"/>
    <col min="3507" max="3750" width="9.140625" style="9"/>
    <col min="3751" max="3751" width="5.7109375" style="9" customWidth="1"/>
    <col min="3752" max="3752" width="65" style="9" customWidth="1"/>
    <col min="3753" max="3753" width="20" style="9" customWidth="1"/>
    <col min="3754" max="3754" width="26.28515625" style="9" customWidth="1"/>
    <col min="3755" max="3755" width="22.140625" style="9" customWidth="1"/>
    <col min="3756" max="3756" width="0.140625" style="9" customWidth="1"/>
    <col min="3757" max="3757" width="19.140625" style="9" customWidth="1"/>
    <col min="3758" max="3759" width="0" style="9" hidden="1" customWidth="1"/>
    <col min="3760" max="3760" width="153.85546875" style="9" customWidth="1"/>
    <col min="3761" max="3761" width="14.85546875" style="9" customWidth="1"/>
    <col min="3762" max="3762" width="16.7109375" style="9" bestFit="1" customWidth="1"/>
    <col min="3763" max="4006" width="9.140625" style="9"/>
    <col min="4007" max="4007" width="5.7109375" style="9" customWidth="1"/>
    <col min="4008" max="4008" width="65" style="9" customWidth="1"/>
    <col min="4009" max="4009" width="20" style="9" customWidth="1"/>
    <col min="4010" max="4010" width="26.28515625" style="9" customWidth="1"/>
    <col min="4011" max="4011" width="22.140625" style="9" customWidth="1"/>
    <col min="4012" max="4012" width="0.140625" style="9" customWidth="1"/>
    <col min="4013" max="4013" width="19.140625" style="9" customWidth="1"/>
    <col min="4014" max="4015" width="0" style="9" hidden="1" customWidth="1"/>
    <col min="4016" max="4016" width="153.85546875" style="9" customWidth="1"/>
    <col min="4017" max="4017" width="14.85546875" style="9" customWidth="1"/>
    <col min="4018" max="4018" width="16.7109375" style="9" bestFit="1" customWidth="1"/>
    <col min="4019" max="4262" width="9.140625" style="9"/>
    <col min="4263" max="4263" width="5.7109375" style="9" customWidth="1"/>
    <col min="4264" max="4264" width="65" style="9" customWidth="1"/>
    <col min="4265" max="4265" width="20" style="9" customWidth="1"/>
    <col min="4266" max="4266" width="26.28515625" style="9" customWidth="1"/>
    <col min="4267" max="4267" width="22.140625" style="9" customWidth="1"/>
    <col min="4268" max="4268" width="0.140625" style="9" customWidth="1"/>
    <col min="4269" max="4269" width="19.140625" style="9" customWidth="1"/>
    <col min="4270" max="4271" width="0" style="9" hidden="1" customWidth="1"/>
    <col min="4272" max="4272" width="153.85546875" style="9" customWidth="1"/>
    <col min="4273" max="4273" width="14.85546875" style="9" customWidth="1"/>
    <col min="4274" max="4274" width="16.7109375" style="9" bestFit="1" customWidth="1"/>
    <col min="4275" max="4518" width="9.140625" style="9"/>
    <col min="4519" max="4519" width="5.7109375" style="9" customWidth="1"/>
    <col min="4520" max="4520" width="65" style="9" customWidth="1"/>
    <col min="4521" max="4521" width="20" style="9" customWidth="1"/>
    <col min="4522" max="4522" width="26.28515625" style="9" customWidth="1"/>
    <col min="4523" max="4523" width="22.140625" style="9" customWidth="1"/>
    <col min="4524" max="4524" width="0.140625" style="9" customWidth="1"/>
    <col min="4525" max="4525" width="19.140625" style="9" customWidth="1"/>
    <col min="4526" max="4527" width="0" style="9" hidden="1" customWidth="1"/>
    <col min="4528" max="4528" width="153.85546875" style="9" customWidth="1"/>
    <col min="4529" max="4529" width="14.85546875" style="9" customWidth="1"/>
    <col min="4530" max="4530" width="16.7109375" style="9" bestFit="1" customWidth="1"/>
    <col min="4531" max="4774" width="9.140625" style="9"/>
    <col min="4775" max="4775" width="5.7109375" style="9" customWidth="1"/>
    <col min="4776" max="4776" width="65" style="9" customWidth="1"/>
    <col min="4777" max="4777" width="20" style="9" customWidth="1"/>
    <col min="4778" max="4778" width="26.28515625" style="9" customWidth="1"/>
    <col min="4779" max="4779" width="22.140625" style="9" customWidth="1"/>
    <col min="4780" max="4780" width="0.140625" style="9" customWidth="1"/>
    <col min="4781" max="4781" width="19.140625" style="9" customWidth="1"/>
    <col min="4782" max="4783" width="0" style="9" hidden="1" customWidth="1"/>
    <col min="4784" max="4784" width="153.85546875" style="9" customWidth="1"/>
    <col min="4785" max="4785" width="14.85546875" style="9" customWidth="1"/>
    <col min="4786" max="4786" width="16.7109375" style="9" bestFit="1" customWidth="1"/>
    <col min="4787" max="5030" width="9.140625" style="9"/>
    <col min="5031" max="5031" width="5.7109375" style="9" customWidth="1"/>
    <col min="5032" max="5032" width="65" style="9" customWidth="1"/>
    <col min="5033" max="5033" width="20" style="9" customWidth="1"/>
    <col min="5034" max="5034" width="26.28515625" style="9" customWidth="1"/>
    <col min="5035" max="5035" width="22.140625" style="9" customWidth="1"/>
    <col min="5036" max="5036" width="0.140625" style="9" customWidth="1"/>
    <col min="5037" max="5037" width="19.140625" style="9" customWidth="1"/>
    <col min="5038" max="5039" width="0" style="9" hidden="1" customWidth="1"/>
    <col min="5040" max="5040" width="153.85546875" style="9" customWidth="1"/>
    <col min="5041" max="5041" width="14.85546875" style="9" customWidth="1"/>
    <col min="5042" max="5042" width="16.7109375" style="9" bestFit="1" customWidth="1"/>
    <col min="5043" max="5286" width="9.140625" style="9"/>
    <col min="5287" max="5287" width="5.7109375" style="9" customWidth="1"/>
    <col min="5288" max="5288" width="65" style="9" customWidth="1"/>
    <col min="5289" max="5289" width="20" style="9" customWidth="1"/>
    <col min="5290" max="5290" width="26.28515625" style="9" customWidth="1"/>
    <col min="5291" max="5291" width="22.140625" style="9" customWidth="1"/>
    <col min="5292" max="5292" width="0.140625" style="9" customWidth="1"/>
    <col min="5293" max="5293" width="19.140625" style="9" customWidth="1"/>
    <col min="5294" max="5295" width="0" style="9" hidden="1" customWidth="1"/>
    <col min="5296" max="5296" width="153.85546875" style="9" customWidth="1"/>
    <col min="5297" max="5297" width="14.85546875" style="9" customWidth="1"/>
    <col min="5298" max="5298" width="16.7109375" style="9" bestFit="1" customWidth="1"/>
    <col min="5299" max="5542" width="9.140625" style="9"/>
    <col min="5543" max="5543" width="5.7109375" style="9" customWidth="1"/>
    <col min="5544" max="5544" width="65" style="9" customWidth="1"/>
    <col min="5545" max="5545" width="20" style="9" customWidth="1"/>
    <col min="5546" max="5546" width="26.28515625" style="9" customWidth="1"/>
    <col min="5547" max="5547" width="22.140625" style="9" customWidth="1"/>
    <col min="5548" max="5548" width="0.140625" style="9" customWidth="1"/>
    <col min="5549" max="5549" width="19.140625" style="9" customWidth="1"/>
    <col min="5550" max="5551" width="0" style="9" hidden="1" customWidth="1"/>
    <col min="5552" max="5552" width="153.85546875" style="9" customWidth="1"/>
    <col min="5553" max="5553" width="14.85546875" style="9" customWidth="1"/>
    <col min="5554" max="5554" width="16.7109375" style="9" bestFit="1" customWidth="1"/>
    <col min="5555" max="5798" width="9.140625" style="9"/>
    <col min="5799" max="5799" width="5.7109375" style="9" customWidth="1"/>
    <col min="5800" max="5800" width="65" style="9" customWidth="1"/>
    <col min="5801" max="5801" width="20" style="9" customWidth="1"/>
    <col min="5802" max="5802" width="26.28515625" style="9" customWidth="1"/>
    <col min="5803" max="5803" width="22.140625" style="9" customWidth="1"/>
    <col min="5804" max="5804" width="0.140625" style="9" customWidth="1"/>
    <col min="5805" max="5805" width="19.140625" style="9" customWidth="1"/>
    <col min="5806" max="5807" width="0" style="9" hidden="1" customWidth="1"/>
    <col min="5808" max="5808" width="153.85546875" style="9" customWidth="1"/>
    <col min="5809" max="5809" width="14.85546875" style="9" customWidth="1"/>
    <col min="5810" max="5810" width="16.7109375" style="9" bestFit="1" customWidth="1"/>
    <col min="5811" max="6054" width="9.140625" style="9"/>
    <col min="6055" max="6055" width="5.7109375" style="9" customWidth="1"/>
    <col min="6056" max="6056" width="65" style="9" customWidth="1"/>
    <col min="6057" max="6057" width="20" style="9" customWidth="1"/>
    <col min="6058" max="6058" width="26.28515625" style="9" customWidth="1"/>
    <col min="6059" max="6059" width="22.140625" style="9" customWidth="1"/>
    <col min="6060" max="6060" width="0.140625" style="9" customWidth="1"/>
    <col min="6061" max="6061" width="19.140625" style="9" customWidth="1"/>
    <col min="6062" max="6063" width="0" style="9" hidden="1" customWidth="1"/>
    <col min="6064" max="6064" width="153.85546875" style="9" customWidth="1"/>
    <col min="6065" max="6065" width="14.85546875" style="9" customWidth="1"/>
    <col min="6066" max="6066" width="16.7109375" style="9" bestFit="1" customWidth="1"/>
    <col min="6067" max="6310" width="9.140625" style="9"/>
    <col min="6311" max="6311" width="5.7109375" style="9" customWidth="1"/>
    <col min="6312" max="6312" width="65" style="9" customWidth="1"/>
    <col min="6313" max="6313" width="20" style="9" customWidth="1"/>
    <col min="6314" max="6314" width="26.28515625" style="9" customWidth="1"/>
    <col min="6315" max="6315" width="22.140625" style="9" customWidth="1"/>
    <col min="6316" max="6316" width="0.140625" style="9" customWidth="1"/>
    <col min="6317" max="6317" width="19.140625" style="9" customWidth="1"/>
    <col min="6318" max="6319" width="0" style="9" hidden="1" customWidth="1"/>
    <col min="6320" max="6320" width="153.85546875" style="9" customWidth="1"/>
    <col min="6321" max="6321" width="14.85546875" style="9" customWidth="1"/>
    <col min="6322" max="6322" width="16.7109375" style="9" bestFit="1" customWidth="1"/>
    <col min="6323" max="6566" width="9.140625" style="9"/>
    <col min="6567" max="6567" width="5.7109375" style="9" customWidth="1"/>
    <col min="6568" max="6568" width="65" style="9" customWidth="1"/>
    <col min="6569" max="6569" width="20" style="9" customWidth="1"/>
    <col min="6570" max="6570" width="26.28515625" style="9" customWidth="1"/>
    <col min="6571" max="6571" width="22.140625" style="9" customWidth="1"/>
    <col min="6572" max="6572" width="0.140625" style="9" customWidth="1"/>
    <col min="6573" max="6573" width="19.140625" style="9" customWidth="1"/>
    <col min="6574" max="6575" width="0" style="9" hidden="1" customWidth="1"/>
    <col min="6576" max="6576" width="153.85546875" style="9" customWidth="1"/>
    <col min="6577" max="6577" width="14.85546875" style="9" customWidth="1"/>
    <col min="6578" max="6578" width="16.7109375" style="9" bestFit="1" customWidth="1"/>
    <col min="6579" max="6822" width="9.140625" style="9"/>
    <col min="6823" max="6823" width="5.7109375" style="9" customWidth="1"/>
    <col min="6824" max="6824" width="65" style="9" customWidth="1"/>
    <col min="6825" max="6825" width="20" style="9" customWidth="1"/>
    <col min="6826" max="6826" width="26.28515625" style="9" customWidth="1"/>
    <col min="6827" max="6827" width="22.140625" style="9" customWidth="1"/>
    <col min="6828" max="6828" width="0.140625" style="9" customWidth="1"/>
    <col min="6829" max="6829" width="19.140625" style="9" customWidth="1"/>
    <col min="6830" max="6831" width="0" style="9" hidden="1" customWidth="1"/>
    <col min="6832" max="6832" width="153.85546875" style="9" customWidth="1"/>
    <col min="6833" max="6833" width="14.85546875" style="9" customWidth="1"/>
    <col min="6834" max="6834" width="16.7109375" style="9" bestFit="1" customWidth="1"/>
    <col min="6835" max="7078" width="9.140625" style="9"/>
    <col min="7079" max="7079" width="5.7109375" style="9" customWidth="1"/>
    <col min="7080" max="7080" width="65" style="9" customWidth="1"/>
    <col min="7081" max="7081" width="20" style="9" customWidth="1"/>
    <col min="7082" max="7082" width="26.28515625" style="9" customWidth="1"/>
    <col min="7083" max="7083" width="22.140625" style="9" customWidth="1"/>
    <col min="7084" max="7084" width="0.140625" style="9" customWidth="1"/>
    <col min="7085" max="7085" width="19.140625" style="9" customWidth="1"/>
    <col min="7086" max="7087" width="0" style="9" hidden="1" customWidth="1"/>
    <col min="7088" max="7088" width="153.85546875" style="9" customWidth="1"/>
    <col min="7089" max="7089" width="14.85546875" style="9" customWidth="1"/>
    <col min="7090" max="7090" width="16.7109375" style="9" bestFit="1" customWidth="1"/>
    <col min="7091" max="7334" width="9.140625" style="9"/>
    <col min="7335" max="7335" width="5.7109375" style="9" customWidth="1"/>
    <col min="7336" max="7336" width="65" style="9" customWidth="1"/>
    <col min="7337" max="7337" width="20" style="9" customWidth="1"/>
    <col min="7338" max="7338" width="26.28515625" style="9" customWidth="1"/>
    <col min="7339" max="7339" width="22.140625" style="9" customWidth="1"/>
    <col min="7340" max="7340" width="0.140625" style="9" customWidth="1"/>
    <col min="7341" max="7341" width="19.140625" style="9" customWidth="1"/>
    <col min="7342" max="7343" width="0" style="9" hidden="1" customWidth="1"/>
    <col min="7344" max="7344" width="153.85546875" style="9" customWidth="1"/>
    <col min="7345" max="7345" width="14.85546875" style="9" customWidth="1"/>
    <col min="7346" max="7346" width="16.7109375" style="9" bestFit="1" customWidth="1"/>
    <col min="7347" max="7590" width="9.140625" style="9"/>
    <col min="7591" max="7591" width="5.7109375" style="9" customWidth="1"/>
    <col min="7592" max="7592" width="65" style="9" customWidth="1"/>
    <col min="7593" max="7593" width="20" style="9" customWidth="1"/>
    <col min="7594" max="7594" width="26.28515625" style="9" customWidth="1"/>
    <col min="7595" max="7595" width="22.140625" style="9" customWidth="1"/>
    <col min="7596" max="7596" width="0.140625" style="9" customWidth="1"/>
    <col min="7597" max="7597" width="19.140625" style="9" customWidth="1"/>
    <col min="7598" max="7599" width="0" style="9" hidden="1" customWidth="1"/>
    <col min="7600" max="7600" width="153.85546875" style="9" customWidth="1"/>
    <col min="7601" max="7601" width="14.85546875" style="9" customWidth="1"/>
    <col min="7602" max="7602" width="16.7109375" style="9" bestFit="1" customWidth="1"/>
    <col min="7603" max="7846" width="9.140625" style="9"/>
    <col min="7847" max="7847" width="5.7109375" style="9" customWidth="1"/>
    <col min="7848" max="7848" width="65" style="9" customWidth="1"/>
    <col min="7849" max="7849" width="20" style="9" customWidth="1"/>
    <col min="7850" max="7850" width="26.28515625" style="9" customWidth="1"/>
    <col min="7851" max="7851" width="22.140625" style="9" customWidth="1"/>
    <col min="7852" max="7852" width="0.140625" style="9" customWidth="1"/>
    <col min="7853" max="7853" width="19.140625" style="9" customWidth="1"/>
    <col min="7854" max="7855" width="0" style="9" hidden="1" customWidth="1"/>
    <col min="7856" max="7856" width="153.85546875" style="9" customWidth="1"/>
    <col min="7857" max="7857" width="14.85546875" style="9" customWidth="1"/>
    <col min="7858" max="7858" width="16.7109375" style="9" bestFit="1" customWidth="1"/>
    <col min="7859" max="8102" width="9.140625" style="9"/>
    <col min="8103" max="8103" width="5.7109375" style="9" customWidth="1"/>
    <col min="8104" max="8104" width="65" style="9" customWidth="1"/>
    <col min="8105" max="8105" width="20" style="9" customWidth="1"/>
    <col min="8106" max="8106" width="26.28515625" style="9" customWidth="1"/>
    <col min="8107" max="8107" width="22.140625" style="9" customWidth="1"/>
    <col min="8108" max="8108" width="0.140625" style="9" customWidth="1"/>
    <col min="8109" max="8109" width="19.140625" style="9" customWidth="1"/>
    <col min="8110" max="8111" width="0" style="9" hidden="1" customWidth="1"/>
    <col min="8112" max="8112" width="153.85546875" style="9" customWidth="1"/>
    <col min="8113" max="8113" width="14.85546875" style="9" customWidth="1"/>
    <col min="8114" max="8114" width="16.7109375" style="9" bestFit="1" customWidth="1"/>
    <col min="8115" max="8358" width="9.140625" style="9"/>
    <col min="8359" max="8359" width="5.7109375" style="9" customWidth="1"/>
    <col min="8360" max="8360" width="65" style="9" customWidth="1"/>
    <col min="8361" max="8361" width="20" style="9" customWidth="1"/>
    <col min="8362" max="8362" width="26.28515625" style="9" customWidth="1"/>
    <col min="8363" max="8363" width="22.140625" style="9" customWidth="1"/>
    <col min="8364" max="8364" width="0.140625" style="9" customWidth="1"/>
    <col min="8365" max="8365" width="19.140625" style="9" customWidth="1"/>
    <col min="8366" max="8367" width="0" style="9" hidden="1" customWidth="1"/>
    <col min="8368" max="8368" width="153.85546875" style="9" customWidth="1"/>
    <col min="8369" max="8369" width="14.85546875" style="9" customWidth="1"/>
    <col min="8370" max="8370" width="16.7109375" style="9" bestFit="1" customWidth="1"/>
    <col min="8371" max="8614" width="9.140625" style="9"/>
    <col min="8615" max="8615" width="5.7109375" style="9" customWidth="1"/>
    <col min="8616" max="8616" width="65" style="9" customWidth="1"/>
    <col min="8617" max="8617" width="20" style="9" customWidth="1"/>
    <col min="8618" max="8618" width="26.28515625" style="9" customWidth="1"/>
    <col min="8619" max="8619" width="22.140625" style="9" customWidth="1"/>
    <col min="8620" max="8620" width="0.140625" style="9" customWidth="1"/>
    <col min="8621" max="8621" width="19.140625" style="9" customWidth="1"/>
    <col min="8622" max="8623" width="0" style="9" hidden="1" customWidth="1"/>
    <col min="8624" max="8624" width="153.85546875" style="9" customWidth="1"/>
    <col min="8625" max="8625" width="14.85546875" style="9" customWidth="1"/>
    <col min="8626" max="8626" width="16.7109375" style="9" bestFit="1" customWidth="1"/>
    <col min="8627" max="8870" width="9.140625" style="9"/>
    <col min="8871" max="8871" width="5.7109375" style="9" customWidth="1"/>
    <col min="8872" max="8872" width="65" style="9" customWidth="1"/>
    <col min="8873" max="8873" width="20" style="9" customWidth="1"/>
    <col min="8874" max="8874" width="26.28515625" style="9" customWidth="1"/>
    <col min="8875" max="8875" width="22.140625" style="9" customWidth="1"/>
    <col min="8876" max="8876" width="0.140625" style="9" customWidth="1"/>
    <col min="8877" max="8877" width="19.140625" style="9" customWidth="1"/>
    <col min="8878" max="8879" width="0" style="9" hidden="1" customWidth="1"/>
    <col min="8880" max="8880" width="153.85546875" style="9" customWidth="1"/>
    <col min="8881" max="8881" width="14.85546875" style="9" customWidth="1"/>
    <col min="8882" max="8882" width="16.7109375" style="9" bestFit="1" customWidth="1"/>
    <col min="8883" max="9126" width="9.140625" style="9"/>
    <col min="9127" max="9127" width="5.7109375" style="9" customWidth="1"/>
    <col min="9128" max="9128" width="65" style="9" customWidth="1"/>
    <col min="9129" max="9129" width="20" style="9" customWidth="1"/>
    <col min="9130" max="9130" width="26.28515625" style="9" customWidth="1"/>
    <col min="9131" max="9131" width="22.140625" style="9" customWidth="1"/>
    <col min="9132" max="9132" width="0.140625" style="9" customWidth="1"/>
    <col min="9133" max="9133" width="19.140625" style="9" customWidth="1"/>
    <col min="9134" max="9135" width="0" style="9" hidden="1" customWidth="1"/>
    <col min="9136" max="9136" width="153.85546875" style="9" customWidth="1"/>
    <col min="9137" max="9137" width="14.85546875" style="9" customWidth="1"/>
    <col min="9138" max="9138" width="16.7109375" style="9" bestFit="1" customWidth="1"/>
    <col min="9139" max="9382" width="9.140625" style="9"/>
    <col min="9383" max="9383" width="5.7109375" style="9" customWidth="1"/>
    <col min="9384" max="9384" width="65" style="9" customWidth="1"/>
    <col min="9385" max="9385" width="20" style="9" customWidth="1"/>
    <col min="9386" max="9386" width="26.28515625" style="9" customWidth="1"/>
    <col min="9387" max="9387" width="22.140625" style="9" customWidth="1"/>
    <col min="9388" max="9388" width="0.140625" style="9" customWidth="1"/>
    <col min="9389" max="9389" width="19.140625" style="9" customWidth="1"/>
    <col min="9390" max="9391" width="0" style="9" hidden="1" customWidth="1"/>
    <col min="9392" max="9392" width="153.85546875" style="9" customWidth="1"/>
    <col min="9393" max="9393" width="14.85546875" style="9" customWidth="1"/>
    <col min="9394" max="9394" width="16.7109375" style="9" bestFit="1" customWidth="1"/>
    <col min="9395" max="9638" width="9.140625" style="9"/>
    <col min="9639" max="9639" width="5.7109375" style="9" customWidth="1"/>
    <col min="9640" max="9640" width="65" style="9" customWidth="1"/>
    <col min="9641" max="9641" width="20" style="9" customWidth="1"/>
    <col min="9642" max="9642" width="26.28515625" style="9" customWidth="1"/>
    <col min="9643" max="9643" width="22.140625" style="9" customWidth="1"/>
    <col min="9644" max="9644" width="0.140625" style="9" customWidth="1"/>
    <col min="9645" max="9645" width="19.140625" style="9" customWidth="1"/>
    <col min="9646" max="9647" width="0" style="9" hidden="1" customWidth="1"/>
    <col min="9648" max="9648" width="153.85546875" style="9" customWidth="1"/>
    <col min="9649" max="9649" width="14.85546875" style="9" customWidth="1"/>
    <col min="9650" max="9650" width="16.7109375" style="9" bestFit="1" customWidth="1"/>
    <col min="9651" max="9894" width="9.140625" style="9"/>
    <col min="9895" max="9895" width="5.7109375" style="9" customWidth="1"/>
    <col min="9896" max="9896" width="65" style="9" customWidth="1"/>
    <col min="9897" max="9897" width="20" style="9" customWidth="1"/>
    <col min="9898" max="9898" width="26.28515625" style="9" customWidth="1"/>
    <col min="9899" max="9899" width="22.140625" style="9" customWidth="1"/>
    <col min="9900" max="9900" width="0.140625" style="9" customWidth="1"/>
    <col min="9901" max="9901" width="19.140625" style="9" customWidth="1"/>
    <col min="9902" max="9903" width="0" style="9" hidden="1" customWidth="1"/>
    <col min="9904" max="9904" width="153.85546875" style="9" customWidth="1"/>
    <col min="9905" max="9905" width="14.85546875" style="9" customWidth="1"/>
    <col min="9906" max="9906" width="16.7109375" style="9" bestFit="1" customWidth="1"/>
    <col min="9907" max="10150" width="9.140625" style="9"/>
    <col min="10151" max="10151" width="5.7109375" style="9" customWidth="1"/>
    <col min="10152" max="10152" width="65" style="9" customWidth="1"/>
    <col min="10153" max="10153" width="20" style="9" customWidth="1"/>
    <col min="10154" max="10154" width="26.28515625" style="9" customWidth="1"/>
    <col min="10155" max="10155" width="22.140625" style="9" customWidth="1"/>
    <col min="10156" max="10156" width="0.140625" style="9" customWidth="1"/>
    <col min="10157" max="10157" width="19.140625" style="9" customWidth="1"/>
    <col min="10158" max="10159" width="0" style="9" hidden="1" customWidth="1"/>
    <col min="10160" max="10160" width="153.85546875" style="9" customWidth="1"/>
    <col min="10161" max="10161" width="14.85546875" style="9" customWidth="1"/>
    <col min="10162" max="10162" width="16.7109375" style="9" bestFit="1" customWidth="1"/>
    <col min="10163" max="10406" width="9.140625" style="9"/>
    <col min="10407" max="10407" width="5.7109375" style="9" customWidth="1"/>
    <col min="10408" max="10408" width="65" style="9" customWidth="1"/>
    <col min="10409" max="10409" width="20" style="9" customWidth="1"/>
    <col min="10410" max="10410" width="26.28515625" style="9" customWidth="1"/>
    <col min="10411" max="10411" width="22.140625" style="9" customWidth="1"/>
    <col min="10412" max="10412" width="0.140625" style="9" customWidth="1"/>
    <col min="10413" max="10413" width="19.140625" style="9" customWidth="1"/>
    <col min="10414" max="10415" width="0" style="9" hidden="1" customWidth="1"/>
    <col min="10416" max="10416" width="153.85546875" style="9" customWidth="1"/>
    <col min="10417" max="10417" width="14.85546875" style="9" customWidth="1"/>
    <col min="10418" max="10418" width="16.7109375" style="9" bestFit="1" customWidth="1"/>
    <col min="10419" max="10662" width="9.140625" style="9"/>
    <col min="10663" max="10663" width="5.7109375" style="9" customWidth="1"/>
    <col min="10664" max="10664" width="65" style="9" customWidth="1"/>
    <col min="10665" max="10665" width="20" style="9" customWidth="1"/>
    <col min="10666" max="10666" width="26.28515625" style="9" customWidth="1"/>
    <col min="10667" max="10667" width="22.140625" style="9" customWidth="1"/>
    <col min="10668" max="10668" width="0.140625" style="9" customWidth="1"/>
    <col min="10669" max="10669" width="19.140625" style="9" customWidth="1"/>
    <col min="10670" max="10671" width="0" style="9" hidden="1" customWidth="1"/>
    <col min="10672" max="10672" width="153.85546875" style="9" customWidth="1"/>
    <col min="10673" max="10673" width="14.85546875" style="9" customWidth="1"/>
    <col min="10674" max="10674" width="16.7109375" style="9" bestFit="1" customWidth="1"/>
    <col min="10675" max="10918" width="9.140625" style="9"/>
    <col min="10919" max="10919" width="5.7109375" style="9" customWidth="1"/>
    <col min="10920" max="10920" width="65" style="9" customWidth="1"/>
    <col min="10921" max="10921" width="20" style="9" customWidth="1"/>
    <col min="10922" max="10922" width="26.28515625" style="9" customWidth="1"/>
    <col min="10923" max="10923" width="22.140625" style="9" customWidth="1"/>
    <col min="10924" max="10924" width="0.140625" style="9" customWidth="1"/>
    <col min="10925" max="10925" width="19.140625" style="9" customWidth="1"/>
    <col min="10926" max="10927" width="0" style="9" hidden="1" customWidth="1"/>
    <col min="10928" max="10928" width="153.85546875" style="9" customWidth="1"/>
    <col min="10929" max="10929" width="14.85546875" style="9" customWidth="1"/>
    <col min="10930" max="10930" width="16.7109375" style="9" bestFit="1" customWidth="1"/>
    <col min="10931" max="11174" width="9.140625" style="9"/>
    <col min="11175" max="11175" width="5.7109375" style="9" customWidth="1"/>
    <col min="11176" max="11176" width="65" style="9" customWidth="1"/>
    <col min="11177" max="11177" width="20" style="9" customWidth="1"/>
    <col min="11178" max="11178" width="26.28515625" style="9" customWidth="1"/>
    <col min="11179" max="11179" width="22.140625" style="9" customWidth="1"/>
    <col min="11180" max="11180" width="0.140625" style="9" customWidth="1"/>
    <col min="11181" max="11181" width="19.140625" style="9" customWidth="1"/>
    <col min="11182" max="11183" width="0" style="9" hidden="1" customWidth="1"/>
    <col min="11184" max="11184" width="153.85546875" style="9" customWidth="1"/>
    <col min="11185" max="11185" width="14.85546875" style="9" customWidth="1"/>
    <col min="11186" max="11186" width="16.7109375" style="9" bestFit="1" customWidth="1"/>
    <col min="11187" max="11430" width="9.140625" style="9"/>
    <col min="11431" max="11431" width="5.7109375" style="9" customWidth="1"/>
    <col min="11432" max="11432" width="65" style="9" customWidth="1"/>
    <col min="11433" max="11433" width="20" style="9" customWidth="1"/>
    <col min="11434" max="11434" width="26.28515625" style="9" customWidth="1"/>
    <col min="11435" max="11435" width="22.140625" style="9" customWidth="1"/>
    <col min="11436" max="11436" width="0.140625" style="9" customWidth="1"/>
    <col min="11437" max="11437" width="19.140625" style="9" customWidth="1"/>
    <col min="11438" max="11439" width="0" style="9" hidden="1" customWidth="1"/>
    <col min="11440" max="11440" width="153.85546875" style="9" customWidth="1"/>
    <col min="11441" max="11441" width="14.85546875" style="9" customWidth="1"/>
    <col min="11442" max="11442" width="16.7109375" style="9" bestFit="1" customWidth="1"/>
    <col min="11443" max="11686" width="9.140625" style="9"/>
    <col min="11687" max="11687" width="5.7109375" style="9" customWidth="1"/>
    <col min="11688" max="11688" width="65" style="9" customWidth="1"/>
    <col min="11689" max="11689" width="20" style="9" customWidth="1"/>
    <col min="11690" max="11690" width="26.28515625" style="9" customWidth="1"/>
    <col min="11691" max="11691" width="22.140625" style="9" customWidth="1"/>
    <col min="11692" max="11692" width="0.140625" style="9" customWidth="1"/>
    <col min="11693" max="11693" width="19.140625" style="9" customWidth="1"/>
    <col min="11694" max="11695" width="0" style="9" hidden="1" customWidth="1"/>
    <col min="11696" max="11696" width="153.85546875" style="9" customWidth="1"/>
    <col min="11697" max="11697" width="14.85546875" style="9" customWidth="1"/>
    <col min="11698" max="11698" width="16.7109375" style="9" bestFit="1" customWidth="1"/>
    <col min="11699" max="11942" width="9.140625" style="9"/>
    <col min="11943" max="11943" width="5.7109375" style="9" customWidth="1"/>
    <col min="11944" max="11944" width="65" style="9" customWidth="1"/>
    <col min="11945" max="11945" width="20" style="9" customWidth="1"/>
    <col min="11946" max="11946" width="26.28515625" style="9" customWidth="1"/>
    <col min="11947" max="11947" width="22.140625" style="9" customWidth="1"/>
    <col min="11948" max="11948" width="0.140625" style="9" customWidth="1"/>
    <col min="11949" max="11949" width="19.140625" style="9" customWidth="1"/>
    <col min="11950" max="11951" width="0" style="9" hidden="1" customWidth="1"/>
    <col min="11952" max="11952" width="153.85546875" style="9" customWidth="1"/>
    <col min="11953" max="11953" width="14.85546875" style="9" customWidth="1"/>
    <col min="11954" max="11954" width="16.7109375" style="9" bestFit="1" customWidth="1"/>
    <col min="11955" max="12198" width="9.140625" style="9"/>
    <col min="12199" max="12199" width="5.7109375" style="9" customWidth="1"/>
    <col min="12200" max="12200" width="65" style="9" customWidth="1"/>
    <col min="12201" max="12201" width="20" style="9" customWidth="1"/>
    <col min="12202" max="12202" width="26.28515625" style="9" customWidth="1"/>
    <col min="12203" max="12203" width="22.140625" style="9" customWidth="1"/>
    <col min="12204" max="12204" width="0.140625" style="9" customWidth="1"/>
    <col min="12205" max="12205" width="19.140625" style="9" customWidth="1"/>
    <col min="12206" max="12207" width="0" style="9" hidden="1" customWidth="1"/>
    <col min="12208" max="12208" width="153.85546875" style="9" customWidth="1"/>
    <col min="12209" max="12209" width="14.85546875" style="9" customWidth="1"/>
    <col min="12210" max="12210" width="16.7109375" style="9" bestFit="1" customWidth="1"/>
    <col min="12211" max="12454" width="9.140625" style="9"/>
    <col min="12455" max="12455" width="5.7109375" style="9" customWidth="1"/>
    <col min="12456" max="12456" width="65" style="9" customWidth="1"/>
    <col min="12457" max="12457" width="20" style="9" customWidth="1"/>
    <col min="12458" max="12458" width="26.28515625" style="9" customWidth="1"/>
    <col min="12459" max="12459" width="22.140625" style="9" customWidth="1"/>
    <col min="12460" max="12460" width="0.140625" style="9" customWidth="1"/>
    <col min="12461" max="12461" width="19.140625" style="9" customWidth="1"/>
    <col min="12462" max="12463" width="0" style="9" hidden="1" customWidth="1"/>
    <col min="12464" max="12464" width="153.85546875" style="9" customWidth="1"/>
    <col min="12465" max="12465" width="14.85546875" style="9" customWidth="1"/>
    <col min="12466" max="12466" width="16.7109375" style="9" bestFit="1" customWidth="1"/>
    <col min="12467" max="12710" width="9.140625" style="9"/>
    <col min="12711" max="12711" width="5.7109375" style="9" customWidth="1"/>
    <col min="12712" max="12712" width="65" style="9" customWidth="1"/>
    <col min="12713" max="12713" width="20" style="9" customWidth="1"/>
    <col min="12714" max="12714" width="26.28515625" style="9" customWidth="1"/>
    <col min="12715" max="12715" width="22.140625" style="9" customWidth="1"/>
    <col min="12716" max="12716" width="0.140625" style="9" customWidth="1"/>
    <col min="12717" max="12717" width="19.140625" style="9" customWidth="1"/>
    <col min="12718" max="12719" width="0" style="9" hidden="1" customWidth="1"/>
    <col min="12720" max="12720" width="153.85546875" style="9" customWidth="1"/>
    <col min="12721" max="12721" width="14.85546875" style="9" customWidth="1"/>
    <col min="12722" max="12722" width="16.7109375" style="9" bestFit="1" customWidth="1"/>
    <col min="12723" max="12966" width="9.140625" style="9"/>
    <col min="12967" max="12967" width="5.7109375" style="9" customWidth="1"/>
    <col min="12968" max="12968" width="65" style="9" customWidth="1"/>
    <col min="12969" max="12969" width="20" style="9" customWidth="1"/>
    <col min="12970" max="12970" width="26.28515625" style="9" customWidth="1"/>
    <col min="12971" max="12971" width="22.140625" style="9" customWidth="1"/>
    <col min="12972" max="12972" width="0.140625" style="9" customWidth="1"/>
    <col min="12973" max="12973" width="19.140625" style="9" customWidth="1"/>
    <col min="12974" max="12975" width="0" style="9" hidden="1" customWidth="1"/>
    <col min="12976" max="12976" width="153.85546875" style="9" customWidth="1"/>
    <col min="12977" max="12977" width="14.85546875" style="9" customWidth="1"/>
    <col min="12978" max="12978" width="16.7109375" style="9" bestFit="1" customWidth="1"/>
    <col min="12979" max="13222" width="9.140625" style="9"/>
    <col min="13223" max="13223" width="5.7109375" style="9" customWidth="1"/>
    <col min="13224" max="13224" width="65" style="9" customWidth="1"/>
    <col min="13225" max="13225" width="20" style="9" customWidth="1"/>
    <col min="13226" max="13226" width="26.28515625" style="9" customWidth="1"/>
    <col min="13227" max="13227" width="22.140625" style="9" customWidth="1"/>
    <col min="13228" max="13228" width="0.140625" style="9" customWidth="1"/>
    <col min="13229" max="13229" width="19.140625" style="9" customWidth="1"/>
    <col min="13230" max="13231" width="0" style="9" hidden="1" customWidth="1"/>
    <col min="13232" max="13232" width="153.85546875" style="9" customWidth="1"/>
    <col min="13233" max="13233" width="14.85546875" style="9" customWidth="1"/>
    <col min="13234" max="13234" width="16.7109375" style="9" bestFit="1" customWidth="1"/>
    <col min="13235" max="13478" width="9.140625" style="9"/>
    <col min="13479" max="13479" width="5.7109375" style="9" customWidth="1"/>
    <col min="13480" max="13480" width="65" style="9" customWidth="1"/>
    <col min="13481" max="13481" width="20" style="9" customWidth="1"/>
    <col min="13482" max="13482" width="26.28515625" style="9" customWidth="1"/>
    <col min="13483" max="13483" width="22.140625" style="9" customWidth="1"/>
    <col min="13484" max="13484" width="0.140625" style="9" customWidth="1"/>
    <col min="13485" max="13485" width="19.140625" style="9" customWidth="1"/>
    <col min="13486" max="13487" width="0" style="9" hidden="1" customWidth="1"/>
    <col min="13488" max="13488" width="153.85546875" style="9" customWidth="1"/>
    <col min="13489" max="13489" width="14.85546875" style="9" customWidth="1"/>
    <col min="13490" max="13490" width="16.7109375" style="9" bestFit="1" customWidth="1"/>
    <col min="13491" max="13734" width="9.140625" style="9"/>
    <col min="13735" max="13735" width="5.7109375" style="9" customWidth="1"/>
    <col min="13736" max="13736" width="65" style="9" customWidth="1"/>
    <col min="13737" max="13737" width="20" style="9" customWidth="1"/>
    <col min="13738" max="13738" width="26.28515625" style="9" customWidth="1"/>
    <col min="13739" max="13739" width="22.140625" style="9" customWidth="1"/>
    <col min="13740" max="13740" width="0.140625" style="9" customWidth="1"/>
    <col min="13741" max="13741" width="19.140625" style="9" customWidth="1"/>
    <col min="13742" max="13743" width="0" style="9" hidden="1" customWidth="1"/>
    <col min="13744" max="13744" width="153.85546875" style="9" customWidth="1"/>
    <col min="13745" max="13745" width="14.85546875" style="9" customWidth="1"/>
    <col min="13746" max="13746" width="16.7109375" style="9" bestFit="1" customWidth="1"/>
    <col min="13747" max="13990" width="9.140625" style="9"/>
    <col min="13991" max="13991" width="5.7109375" style="9" customWidth="1"/>
    <col min="13992" max="13992" width="65" style="9" customWidth="1"/>
    <col min="13993" max="13993" width="20" style="9" customWidth="1"/>
    <col min="13994" max="13994" width="26.28515625" style="9" customWidth="1"/>
    <col min="13995" max="13995" width="22.140625" style="9" customWidth="1"/>
    <col min="13996" max="13996" width="0.140625" style="9" customWidth="1"/>
    <col min="13997" max="13997" width="19.140625" style="9" customWidth="1"/>
    <col min="13998" max="13999" width="0" style="9" hidden="1" customWidth="1"/>
    <col min="14000" max="14000" width="153.85546875" style="9" customWidth="1"/>
    <col min="14001" max="14001" width="14.85546875" style="9" customWidth="1"/>
    <col min="14002" max="14002" width="16.7109375" style="9" bestFit="1" customWidth="1"/>
    <col min="14003" max="14246" width="9.140625" style="9"/>
    <col min="14247" max="14247" width="5.7109375" style="9" customWidth="1"/>
    <col min="14248" max="14248" width="65" style="9" customWidth="1"/>
    <col min="14249" max="14249" width="20" style="9" customWidth="1"/>
    <col min="14250" max="14250" width="26.28515625" style="9" customWidth="1"/>
    <col min="14251" max="14251" width="22.140625" style="9" customWidth="1"/>
    <col min="14252" max="14252" width="0.140625" style="9" customWidth="1"/>
    <col min="14253" max="14253" width="19.140625" style="9" customWidth="1"/>
    <col min="14254" max="14255" width="0" style="9" hidden="1" customWidth="1"/>
    <col min="14256" max="14256" width="153.85546875" style="9" customWidth="1"/>
    <col min="14257" max="14257" width="14.85546875" style="9" customWidth="1"/>
    <col min="14258" max="14258" width="16.7109375" style="9" bestFit="1" customWidth="1"/>
    <col min="14259" max="14502" width="9.140625" style="9"/>
    <col min="14503" max="14503" width="5.7109375" style="9" customWidth="1"/>
    <col min="14504" max="14504" width="65" style="9" customWidth="1"/>
    <col min="14505" max="14505" width="20" style="9" customWidth="1"/>
    <col min="14506" max="14506" width="26.28515625" style="9" customWidth="1"/>
    <col min="14507" max="14507" width="22.140625" style="9" customWidth="1"/>
    <col min="14508" max="14508" width="0.140625" style="9" customWidth="1"/>
    <col min="14509" max="14509" width="19.140625" style="9" customWidth="1"/>
    <col min="14510" max="14511" width="0" style="9" hidden="1" customWidth="1"/>
    <col min="14512" max="14512" width="153.85546875" style="9" customWidth="1"/>
    <col min="14513" max="14513" width="14.85546875" style="9" customWidth="1"/>
    <col min="14514" max="14514" width="16.7109375" style="9" bestFit="1" customWidth="1"/>
    <col min="14515" max="14758" width="9.140625" style="9"/>
    <col min="14759" max="14759" width="5.7109375" style="9" customWidth="1"/>
    <col min="14760" max="14760" width="65" style="9" customWidth="1"/>
    <col min="14761" max="14761" width="20" style="9" customWidth="1"/>
    <col min="14762" max="14762" width="26.28515625" style="9" customWidth="1"/>
    <col min="14763" max="14763" width="22.140625" style="9" customWidth="1"/>
    <col min="14764" max="14764" width="0.140625" style="9" customWidth="1"/>
    <col min="14765" max="14765" width="19.140625" style="9" customWidth="1"/>
    <col min="14766" max="14767" width="0" style="9" hidden="1" customWidth="1"/>
    <col min="14768" max="14768" width="153.85546875" style="9" customWidth="1"/>
    <col min="14769" max="14769" width="14.85546875" style="9" customWidth="1"/>
    <col min="14770" max="14770" width="16.7109375" style="9" bestFit="1" customWidth="1"/>
    <col min="14771" max="15014" width="9.140625" style="9"/>
    <col min="15015" max="15015" width="5.7109375" style="9" customWidth="1"/>
    <col min="15016" max="15016" width="65" style="9" customWidth="1"/>
    <col min="15017" max="15017" width="20" style="9" customWidth="1"/>
    <col min="15018" max="15018" width="26.28515625" style="9" customWidth="1"/>
    <col min="15019" max="15019" width="22.140625" style="9" customWidth="1"/>
    <col min="15020" max="15020" width="0.140625" style="9" customWidth="1"/>
    <col min="15021" max="15021" width="19.140625" style="9" customWidth="1"/>
    <col min="15022" max="15023" width="0" style="9" hidden="1" customWidth="1"/>
    <col min="15024" max="15024" width="153.85546875" style="9" customWidth="1"/>
    <col min="15025" max="15025" width="14.85546875" style="9" customWidth="1"/>
    <col min="15026" max="15026" width="16.7109375" style="9" bestFit="1" customWidth="1"/>
    <col min="15027" max="15270" width="9.140625" style="9"/>
    <col min="15271" max="15271" width="5.7109375" style="9" customWidth="1"/>
    <col min="15272" max="15272" width="65" style="9" customWidth="1"/>
    <col min="15273" max="15273" width="20" style="9" customWidth="1"/>
    <col min="15274" max="15274" width="26.28515625" style="9" customWidth="1"/>
    <col min="15275" max="15275" width="22.140625" style="9" customWidth="1"/>
    <col min="15276" max="15276" width="0.140625" style="9" customWidth="1"/>
    <col min="15277" max="15277" width="19.140625" style="9" customWidth="1"/>
    <col min="15278" max="15279" width="0" style="9" hidden="1" customWidth="1"/>
    <col min="15280" max="15280" width="153.85546875" style="9" customWidth="1"/>
    <col min="15281" max="15281" width="14.85546875" style="9" customWidth="1"/>
    <col min="15282" max="15282" width="16.7109375" style="9" bestFit="1" customWidth="1"/>
    <col min="15283" max="15526" width="9.140625" style="9"/>
    <col min="15527" max="15527" width="5.7109375" style="9" customWidth="1"/>
    <col min="15528" max="15528" width="65" style="9" customWidth="1"/>
    <col min="15529" max="15529" width="20" style="9" customWidth="1"/>
    <col min="15530" max="15530" width="26.28515625" style="9" customWidth="1"/>
    <col min="15531" max="15531" width="22.140625" style="9" customWidth="1"/>
    <col min="15532" max="15532" width="0.140625" style="9" customWidth="1"/>
    <col min="15533" max="15533" width="19.140625" style="9" customWidth="1"/>
    <col min="15534" max="15535" width="0" style="9" hidden="1" customWidth="1"/>
    <col min="15536" max="15536" width="153.85546875" style="9" customWidth="1"/>
    <col min="15537" max="15537" width="14.85546875" style="9" customWidth="1"/>
    <col min="15538" max="15538" width="16.7109375" style="9" bestFit="1" customWidth="1"/>
    <col min="15539" max="15782" width="9.140625" style="9"/>
    <col min="15783" max="15783" width="5.7109375" style="9" customWidth="1"/>
    <col min="15784" max="15784" width="65" style="9" customWidth="1"/>
    <col min="15785" max="15785" width="20" style="9" customWidth="1"/>
    <col min="15786" max="15786" width="26.28515625" style="9" customWidth="1"/>
    <col min="15787" max="15787" width="22.140625" style="9" customWidth="1"/>
    <col min="15788" max="15788" width="0.140625" style="9" customWidth="1"/>
    <col min="15789" max="15789" width="19.140625" style="9" customWidth="1"/>
    <col min="15790" max="15791" width="0" style="9" hidden="1" customWidth="1"/>
    <col min="15792" max="15792" width="153.85546875" style="9" customWidth="1"/>
    <col min="15793" max="15793" width="14.85546875" style="9" customWidth="1"/>
    <col min="15794" max="15794" width="16.7109375" style="9" bestFit="1" customWidth="1"/>
    <col min="15795" max="16038" width="9.140625" style="9"/>
    <col min="16039" max="16039" width="5.7109375" style="9" customWidth="1"/>
    <col min="16040" max="16040" width="65" style="9" customWidth="1"/>
    <col min="16041" max="16041" width="20" style="9" customWidth="1"/>
    <col min="16042" max="16042" width="26.28515625" style="9" customWidth="1"/>
    <col min="16043" max="16043" width="22.140625" style="9" customWidth="1"/>
    <col min="16044" max="16044" width="0.140625" style="9" customWidth="1"/>
    <col min="16045" max="16045" width="19.140625" style="9" customWidth="1"/>
    <col min="16046" max="16047" width="0" style="9" hidden="1" customWidth="1"/>
    <col min="16048" max="16048" width="153.85546875" style="9" customWidth="1"/>
    <col min="16049" max="16049" width="14.85546875" style="9" customWidth="1"/>
    <col min="16050" max="16050" width="16.7109375" style="9" bestFit="1" customWidth="1"/>
    <col min="16051" max="16384" width="9.140625" style="9"/>
  </cols>
  <sheetData>
    <row r="1" spans="1:30" s="82" customFormat="1" ht="19.5" customHeight="1">
      <c r="A1" s="76"/>
      <c r="B1" s="77"/>
      <c r="C1" s="77"/>
      <c r="D1" s="78"/>
      <c r="E1" s="79"/>
      <c r="F1" s="79"/>
      <c r="G1" s="79"/>
      <c r="H1" s="79"/>
      <c r="I1" s="79"/>
      <c r="J1" s="79"/>
      <c r="K1" s="80"/>
      <c r="L1" s="79"/>
      <c r="M1" s="79"/>
      <c r="N1" s="81" t="s">
        <v>193</v>
      </c>
      <c r="O1" s="8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2"/>
      <c r="AB1" s="122"/>
      <c r="AC1" s="123"/>
      <c r="AD1" s="123"/>
    </row>
    <row r="2" spans="1:30" s="42" customFormat="1" ht="24" customHeight="1">
      <c r="A2" s="39" t="s">
        <v>190</v>
      </c>
      <c r="B2" s="39"/>
      <c r="C2" s="39"/>
      <c r="D2" s="40"/>
      <c r="E2" s="41"/>
      <c r="F2" s="41"/>
      <c r="G2" s="41"/>
      <c r="H2" s="41"/>
      <c r="I2" s="41"/>
      <c r="J2" s="41"/>
      <c r="K2" s="64"/>
      <c r="L2" s="41"/>
      <c r="M2" s="41"/>
      <c r="N2" s="41"/>
    </row>
    <row r="3" spans="1:30" s="42" customFormat="1" ht="24" customHeight="1">
      <c r="A3" s="39" t="s">
        <v>180</v>
      </c>
      <c r="B3" s="39"/>
      <c r="C3" s="39"/>
      <c r="D3" s="40"/>
      <c r="E3" s="41"/>
      <c r="F3" s="41"/>
      <c r="G3" s="41"/>
      <c r="H3" s="41"/>
      <c r="I3" s="41"/>
      <c r="J3" s="41"/>
      <c r="K3" s="64"/>
      <c r="L3" s="41"/>
      <c r="M3" s="41"/>
      <c r="N3" s="124"/>
    </row>
    <row r="4" spans="1:30" s="42" customFormat="1" ht="24" customHeight="1">
      <c r="A4" s="39" t="s">
        <v>188</v>
      </c>
      <c r="B4" s="39"/>
      <c r="C4" s="39"/>
      <c r="D4" s="40"/>
      <c r="E4" s="41"/>
      <c r="F4" s="41"/>
      <c r="G4" s="41"/>
      <c r="H4" s="41"/>
      <c r="I4" s="41"/>
      <c r="J4" s="41"/>
      <c r="K4" s="64"/>
      <c r="L4" s="125" t="s">
        <v>179</v>
      </c>
      <c r="M4" s="43"/>
      <c r="N4" s="62"/>
      <c r="O4" s="125"/>
    </row>
    <row r="5" spans="1:30" s="5" customFormat="1" hidden="1">
      <c r="A5" s="6" t="s">
        <v>0</v>
      </c>
      <c r="C5" s="6"/>
      <c r="D5" s="25"/>
      <c r="E5" s="28"/>
      <c r="F5" s="28"/>
      <c r="G5" s="28"/>
      <c r="H5" s="28"/>
      <c r="I5" s="28"/>
      <c r="J5" s="28"/>
      <c r="K5" s="65"/>
      <c r="L5" s="28"/>
      <c r="M5" s="29"/>
      <c r="N5" s="28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7"/>
      <c r="AB5" s="127"/>
      <c r="AC5" s="128"/>
      <c r="AD5" s="128"/>
    </row>
    <row r="6" spans="1:30" s="5" customFormat="1" hidden="1">
      <c r="A6" s="6" t="s">
        <v>1</v>
      </c>
      <c r="C6" s="6"/>
      <c r="D6" s="25"/>
      <c r="E6" s="28"/>
      <c r="F6" s="28"/>
      <c r="G6" s="28"/>
      <c r="H6" s="28"/>
      <c r="I6" s="28"/>
      <c r="J6" s="28"/>
      <c r="K6" s="65"/>
      <c r="L6" s="28"/>
      <c r="M6" s="30"/>
      <c r="N6" s="30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7"/>
      <c r="AB6" s="127"/>
      <c r="AC6" s="128"/>
      <c r="AD6" s="128"/>
    </row>
    <row r="7" spans="1:30" s="5" customFormat="1" hidden="1">
      <c r="A7" s="5" t="s">
        <v>2</v>
      </c>
      <c r="D7" s="31"/>
      <c r="E7" s="28"/>
      <c r="F7" s="28"/>
      <c r="G7" s="28"/>
      <c r="H7" s="28"/>
      <c r="I7" s="28"/>
      <c r="J7" s="28"/>
      <c r="K7" s="65"/>
      <c r="L7" s="28"/>
      <c r="M7" s="28"/>
      <c r="N7" s="28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  <c r="AB7" s="127"/>
      <c r="AC7" s="128"/>
      <c r="AD7" s="128"/>
    </row>
    <row r="8" spans="1:30" s="5" customFormat="1" hidden="1">
      <c r="A8" s="5" t="s">
        <v>3</v>
      </c>
      <c r="D8" s="31"/>
      <c r="E8" s="28"/>
      <c r="F8" s="28"/>
      <c r="G8" s="28"/>
      <c r="H8" s="28"/>
      <c r="I8" s="28"/>
      <c r="J8" s="28"/>
      <c r="K8" s="65"/>
      <c r="L8" s="28"/>
      <c r="M8" s="28"/>
      <c r="N8" s="28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7"/>
      <c r="AB8" s="127"/>
      <c r="AC8" s="128"/>
      <c r="AD8" s="128"/>
    </row>
    <row r="9" spans="1:30" s="5" customFormat="1" hidden="1">
      <c r="A9" s="6"/>
      <c r="B9" s="12"/>
      <c r="D9" s="31"/>
      <c r="E9" s="28"/>
      <c r="F9" s="28"/>
      <c r="G9" s="28"/>
      <c r="H9" s="28"/>
      <c r="I9" s="28"/>
      <c r="J9" s="28"/>
      <c r="K9" s="65"/>
      <c r="L9" s="28"/>
      <c r="M9" s="28"/>
      <c r="N9" s="28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7"/>
      <c r="AB9" s="127"/>
      <c r="AC9" s="128"/>
      <c r="AD9" s="128"/>
    </row>
    <row r="10" spans="1:30" s="5" customFormat="1" hidden="1">
      <c r="A10" s="6"/>
      <c r="B10" s="15"/>
      <c r="D10" s="31"/>
      <c r="E10" s="28"/>
      <c r="F10" s="28"/>
      <c r="G10" s="28"/>
      <c r="H10" s="28"/>
      <c r="I10" s="28"/>
      <c r="J10" s="28"/>
      <c r="K10" s="65"/>
      <c r="L10" s="28"/>
      <c r="M10" s="28"/>
      <c r="N10" s="28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7"/>
      <c r="AB10" s="127"/>
      <c r="AC10" s="128"/>
      <c r="AD10" s="128"/>
    </row>
    <row r="11" spans="1:30" s="5" customFormat="1" hidden="1">
      <c r="A11" s="6"/>
      <c r="D11" s="31"/>
      <c r="E11" s="28"/>
      <c r="F11" s="28"/>
      <c r="G11" s="28"/>
      <c r="H11" s="28"/>
      <c r="I11" s="28"/>
      <c r="J11" s="28"/>
      <c r="K11" s="65"/>
      <c r="L11" s="28"/>
      <c r="M11" s="28"/>
      <c r="N11" s="28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7"/>
      <c r="AB11" s="127"/>
      <c r="AC11" s="128"/>
      <c r="AD11" s="128"/>
    </row>
    <row r="12" spans="1:30" s="7" customFormat="1" hidden="1">
      <c r="A12" s="4" t="s">
        <v>88</v>
      </c>
      <c r="B12" s="4"/>
      <c r="C12" s="4"/>
      <c r="D12" s="27"/>
      <c r="E12" s="32"/>
      <c r="F12" s="32"/>
      <c r="G12" s="32"/>
      <c r="H12" s="32"/>
      <c r="I12" s="32"/>
      <c r="J12" s="32"/>
      <c r="K12" s="66"/>
      <c r="L12" s="32"/>
      <c r="M12" s="32"/>
      <c r="N12" s="32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30"/>
      <c r="AB12" s="130"/>
      <c r="AC12" s="131"/>
      <c r="AD12" s="131"/>
    </row>
    <row r="13" spans="1:30" s="7" customFormat="1" hidden="1">
      <c r="A13" s="14" t="s">
        <v>87</v>
      </c>
      <c r="B13" s="8"/>
      <c r="C13" s="8"/>
      <c r="D13" s="33"/>
      <c r="E13" s="32"/>
      <c r="F13" s="32"/>
      <c r="G13" s="32"/>
      <c r="H13" s="32"/>
      <c r="I13" s="32"/>
      <c r="J13" s="32"/>
      <c r="K13" s="66"/>
      <c r="L13" s="32"/>
      <c r="M13" s="32"/>
      <c r="N13" s="32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130"/>
      <c r="AC13" s="131"/>
      <c r="AD13" s="131"/>
    </row>
    <row r="14" spans="1:30" ht="21.75" customHeight="1">
      <c r="A14" s="75" t="s">
        <v>4</v>
      </c>
      <c r="B14" s="74" t="s">
        <v>135</v>
      </c>
      <c r="C14" s="74" t="s">
        <v>83</v>
      </c>
      <c r="D14" s="74" t="s">
        <v>6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30" ht="82.5" customHeight="1">
      <c r="A15" s="75"/>
      <c r="B15" s="74"/>
      <c r="C15" s="74"/>
      <c r="D15" s="135" t="s">
        <v>191</v>
      </c>
      <c r="E15" s="34" t="s">
        <v>7</v>
      </c>
      <c r="F15" s="34" t="s">
        <v>86</v>
      </c>
      <c r="G15" s="35" t="s">
        <v>8</v>
      </c>
      <c r="H15" s="35" t="s">
        <v>9</v>
      </c>
      <c r="I15" s="35" t="s">
        <v>10</v>
      </c>
      <c r="J15" s="36" t="s">
        <v>184</v>
      </c>
      <c r="K15" s="67" t="s">
        <v>192</v>
      </c>
      <c r="L15" s="36" t="s">
        <v>185</v>
      </c>
      <c r="M15" s="36" t="s">
        <v>152</v>
      </c>
      <c r="N15" s="36" t="s">
        <v>89</v>
      </c>
      <c r="O15" s="13" t="s">
        <v>194</v>
      </c>
      <c r="P15" s="73" t="s">
        <v>99</v>
      </c>
    </row>
    <row r="16" spans="1:30" s="57" customFormat="1" ht="18" customHeight="1">
      <c r="A16" s="102" t="s">
        <v>11</v>
      </c>
      <c r="B16" s="103" t="s">
        <v>195</v>
      </c>
      <c r="C16" s="104" t="s">
        <v>12</v>
      </c>
      <c r="D16" s="89">
        <f>D17+D23+D27+D28+D30+D35</f>
        <v>263099.66731062421</v>
      </c>
      <c r="E16" s="89">
        <f t="shared" ref="E16:M16" si="0">E17+E23+E27+E28+E30+E35</f>
        <v>227318.68888315055</v>
      </c>
      <c r="F16" s="89">
        <f t="shared" si="0"/>
        <v>236411.43643847661</v>
      </c>
      <c r="G16" s="89">
        <f t="shared" si="0"/>
        <v>300463.19053163094</v>
      </c>
      <c r="H16" s="89">
        <f t="shared" si="0"/>
        <v>250808.89291757983</v>
      </c>
      <c r="I16" s="89">
        <f t="shared" si="0"/>
        <v>258333.15970510719</v>
      </c>
      <c r="J16" s="108">
        <f>J17+J23+J27+J28+J30+J35</f>
        <v>122907.2</v>
      </c>
      <c r="K16" s="204">
        <f>K17+K23+K27+K28+K30+K35</f>
        <v>168333.85199999998</v>
      </c>
      <c r="L16" s="108">
        <f>L17+L23+L27+L28+L30+L35</f>
        <v>291241.05200000003</v>
      </c>
      <c r="M16" s="89">
        <f t="shared" si="0"/>
        <v>290839.87100000004</v>
      </c>
      <c r="N16" s="89">
        <f>K16-D16</f>
        <v>-94765.815310624224</v>
      </c>
      <c r="O16" s="90">
        <f>K16/D16*100-100</f>
        <v>-36.018979529434581</v>
      </c>
      <c r="P16" s="56">
        <f>M16/M63*100</f>
        <v>87.776428153833265</v>
      </c>
      <c r="Q16" s="136"/>
      <c r="R16" s="137"/>
      <c r="S16" s="137"/>
      <c r="T16" s="137"/>
      <c r="U16" s="137"/>
      <c r="V16" s="137"/>
      <c r="W16" s="137"/>
      <c r="X16" s="137"/>
      <c r="Y16" s="137"/>
      <c r="Z16" s="137"/>
      <c r="AA16" s="138"/>
      <c r="AB16" s="138"/>
      <c r="AC16" s="139"/>
      <c r="AD16" s="139"/>
    </row>
    <row r="17" spans="1:47" s="57" customFormat="1" ht="18" customHeight="1">
      <c r="A17" s="102">
        <v>1</v>
      </c>
      <c r="B17" s="103" t="s">
        <v>196</v>
      </c>
      <c r="C17" s="102" t="s">
        <v>12</v>
      </c>
      <c r="D17" s="105">
        <f>SUM(D18:D22)</f>
        <v>104636.72854096527</v>
      </c>
      <c r="E17" s="105">
        <f t="shared" ref="E17:M17" si="1">SUM(E18:E22)</f>
        <v>99370.112574515922</v>
      </c>
      <c r="F17" s="105">
        <f t="shared" si="1"/>
        <v>103344.91707749658</v>
      </c>
      <c r="G17" s="105">
        <f t="shared" si="1"/>
        <v>106445.26458982148</v>
      </c>
      <c r="H17" s="105">
        <f t="shared" si="1"/>
        <v>109638.62252751613</v>
      </c>
      <c r="I17" s="105">
        <f t="shared" si="1"/>
        <v>112927.7812033416</v>
      </c>
      <c r="J17" s="108">
        <f>SUM(J18:J22)</f>
        <v>42229.299999999996</v>
      </c>
      <c r="K17" s="204">
        <f t="shared" si="1"/>
        <v>71206.331000000006</v>
      </c>
      <c r="L17" s="105">
        <f t="shared" ref="L17" si="2">SUM(L18:L22)</f>
        <v>113435.63099999999</v>
      </c>
      <c r="M17" s="105">
        <f t="shared" si="1"/>
        <v>110905.337</v>
      </c>
      <c r="N17" s="89">
        <f>K17-D17</f>
        <v>-33430.397540965263</v>
      </c>
      <c r="O17" s="90">
        <f>K17/D17*100-100</f>
        <v>-31.949008734420886</v>
      </c>
      <c r="P17" s="56">
        <f>(M17+M43)/M63*100</f>
        <v>33.641430480247806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1"/>
      <c r="AB17" s="141"/>
      <c r="AC17" s="142"/>
      <c r="AD17" s="142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</row>
    <row r="18" spans="1:47" s="59" customFormat="1" ht="18" customHeight="1">
      <c r="A18" s="83" t="s">
        <v>13</v>
      </c>
      <c r="B18" s="84" t="s">
        <v>119</v>
      </c>
      <c r="C18" s="83" t="s">
        <v>12</v>
      </c>
      <c r="D18" s="85">
        <f>F18/12*7+G18/12*5</f>
        <v>9094.5006892084257</v>
      </c>
      <c r="E18" s="86">
        <v>8636.7527912710593</v>
      </c>
      <c r="F18" s="86">
        <v>8982.2229029219016</v>
      </c>
      <c r="G18" s="86">
        <v>9251.6895900095587</v>
      </c>
      <c r="H18" s="86">
        <v>9529.240277709845</v>
      </c>
      <c r="I18" s="86">
        <v>9815.1174860411411</v>
      </c>
      <c r="J18" s="86">
        <v>3571.9</v>
      </c>
      <c r="K18" s="205">
        <f>R18+T18+X18</f>
        <v>1922.46</v>
      </c>
      <c r="L18" s="86">
        <f>J18+K18</f>
        <v>5494.3600000000006</v>
      </c>
      <c r="M18" s="143">
        <f>R18+T18+V18</f>
        <v>1922.46</v>
      </c>
      <c r="N18" s="85">
        <f>K18-D18</f>
        <v>-7172.0406892084256</v>
      </c>
      <c r="O18" s="87">
        <f t="shared" ref="O18:O21" si="3">K18/D18*100-100</f>
        <v>-78.861291392487345</v>
      </c>
      <c r="P18" s="58"/>
      <c r="Q18" s="144" t="s">
        <v>154</v>
      </c>
      <c r="R18" s="145">
        <v>951.96400000000006</v>
      </c>
      <c r="S18" s="144" t="s">
        <v>155</v>
      </c>
      <c r="T18" s="145">
        <v>970.49599999999998</v>
      </c>
      <c r="U18" s="144" t="s">
        <v>156</v>
      </c>
      <c r="V18" s="145"/>
      <c r="W18" s="144" t="s">
        <v>181</v>
      </c>
      <c r="X18" s="145"/>
      <c r="Y18" s="146" t="s">
        <v>158</v>
      </c>
      <c r="Z18" s="147">
        <f>R18+T18+V18+X18</f>
        <v>1922.46</v>
      </c>
      <c r="AA18" s="148"/>
      <c r="AB18" s="148"/>
      <c r="AC18" s="149"/>
      <c r="AD18" s="149"/>
    </row>
    <row r="19" spans="1:47" s="59" customFormat="1" ht="18" customHeight="1">
      <c r="A19" s="83" t="s">
        <v>14</v>
      </c>
      <c r="B19" s="84" t="s">
        <v>15</v>
      </c>
      <c r="C19" s="83" t="s">
        <v>12</v>
      </c>
      <c r="D19" s="85">
        <f t="shared" ref="D19:D21" si="4">F19/12*7+G19/12*5</f>
        <v>9349.9553233986117</v>
      </c>
      <c r="E19" s="86">
        <v>8879.349784803997</v>
      </c>
      <c r="F19" s="86">
        <v>9234.523776196158</v>
      </c>
      <c r="G19" s="86">
        <v>9511.5594894820424</v>
      </c>
      <c r="H19" s="86">
        <v>9796.9062741665039</v>
      </c>
      <c r="I19" s="86">
        <v>10090.813462391499</v>
      </c>
      <c r="J19" s="86">
        <v>1702.7</v>
      </c>
      <c r="K19" s="205">
        <v>3874.386</v>
      </c>
      <c r="L19" s="86">
        <f t="shared" ref="L19:L22" si="5">J19+K19</f>
        <v>5577.0860000000002</v>
      </c>
      <c r="M19" s="143">
        <v>5038.05</v>
      </c>
      <c r="N19" s="85">
        <f t="shared" ref="N19:N21" si="6">K19-D19</f>
        <v>-5475.5693233986112</v>
      </c>
      <c r="O19" s="87">
        <f t="shared" si="3"/>
        <v>-58.562518579054547</v>
      </c>
      <c r="P19" s="58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48"/>
      <c r="AB19" s="148"/>
      <c r="AC19" s="149"/>
      <c r="AD19" s="149"/>
    </row>
    <row r="20" spans="1:47" s="59" customFormat="1" ht="18" hidden="1" customHeight="1">
      <c r="A20" s="83" t="s">
        <v>16</v>
      </c>
      <c r="B20" s="84" t="s">
        <v>17</v>
      </c>
      <c r="C20" s="83" t="s">
        <v>12</v>
      </c>
      <c r="D20" s="85">
        <f t="shared" si="4"/>
        <v>0</v>
      </c>
      <c r="E20" s="86"/>
      <c r="F20" s="86">
        <v>0</v>
      </c>
      <c r="G20" s="86">
        <v>0</v>
      </c>
      <c r="H20" s="86">
        <v>0</v>
      </c>
      <c r="I20" s="86">
        <v>0</v>
      </c>
      <c r="J20" s="86"/>
      <c r="K20" s="205"/>
      <c r="L20" s="86">
        <f t="shared" si="5"/>
        <v>0</v>
      </c>
      <c r="M20" s="86"/>
      <c r="N20" s="85">
        <f t="shared" si="6"/>
        <v>0</v>
      </c>
      <c r="O20" s="87" t="e">
        <f t="shared" si="3"/>
        <v>#DIV/0!</v>
      </c>
      <c r="P20" s="58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48"/>
      <c r="AB20" s="148"/>
      <c r="AC20" s="149"/>
      <c r="AD20" s="149"/>
    </row>
    <row r="21" spans="1:47" s="59" customFormat="1" ht="18" customHeight="1">
      <c r="A21" s="83" t="s">
        <v>18</v>
      </c>
      <c r="B21" s="84" t="s">
        <v>117</v>
      </c>
      <c r="C21" s="83" t="s">
        <v>12</v>
      </c>
      <c r="D21" s="85">
        <f t="shared" si="4"/>
        <v>86192.27252835824</v>
      </c>
      <c r="E21" s="86">
        <v>81854.009998440873</v>
      </c>
      <c r="F21" s="86">
        <v>85128.170398378512</v>
      </c>
      <c r="G21" s="86">
        <v>87682.015510329875</v>
      </c>
      <c r="H21" s="86">
        <v>90312.475975639769</v>
      </c>
      <c r="I21" s="86">
        <v>93021.850254908961</v>
      </c>
      <c r="J21" s="86">
        <v>36954.699999999997</v>
      </c>
      <c r="K21" s="205">
        <v>65409.485000000001</v>
      </c>
      <c r="L21" s="86">
        <f t="shared" si="5"/>
        <v>102364.185</v>
      </c>
      <c r="M21" s="143">
        <f>103944.827</f>
        <v>103944.827</v>
      </c>
      <c r="N21" s="85">
        <f t="shared" si="6"/>
        <v>-20782.78752835824</v>
      </c>
      <c r="O21" s="87">
        <f t="shared" si="3"/>
        <v>-24.112123881546893</v>
      </c>
      <c r="P21" s="58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48"/>
      <c r="AB21" s="148"/>
      <c r="AC21" s="149"/>
      <c r="AD21" s="149"/>
    </row>
    <row r="22" spans="1:47" s="59" customFormat="1" ht="18" hidden="1" customHeight="1">
      <c r="A22" s="83" t="s">
        <v>19</v>
      </c>
      <c r="B22" s="84" t="s">
        <v>20</v>
      </c>
      <c r="C22" s="83" t="s">
        <v>12</v>
      </c>
      <c r="D22" s="85">
        <f>E22/12*5+F22/12*7</f>
        <v>0</v>
      </c>
      <c r="E22" s="86"/>
      <c r="F22" s="86">
        <v>0</v>
      </c>
      <c r="G22" s="86">
        <v>0</v>
      </c>
      <c r="H22" s="86">
        <v>0</v>
      </c>
      <c r="I22" s="86">
        <v>0</v>
      </c>
      <c r="J22" s="86"/>
      <c r="K22" s="205"/>
      <c r="L22" s="86">
        <f t="shared" si="5"/>
        <v>0</v>
      </c>
      <c r="M22" s="151"/>
      <c r="N22" s="89">
        <f t="shared" ref="N22" si="7">L22-D22</f>
        <v>0</v>
      </c>
      <c r="O22" s="90"/>
      <c r="P22" s="58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48"/>
      <c r="AB22" s="148"/>
      <c r="AC22" s="149"/>
      <c r="AD22" s="149"/>
    </row>
    <row r="23" spans="1:47" s="57" customFormat="1" ht="18" customHeight="1">
      <c r="A23" s="102" t="s">
        <v>21</v>
      </c>
      <c r="B23" s="103" t="s">
        <v>197</v>
      </c>
      <c r="C23" s="102" t="s">
        <v>12</v>
      </c>
      <c r="D23" s="105">
        <f>SUM(D24:D26)</f>
        <v>119878.36268933958</v>
      </c>
      <c r="E23" s="105">
        <f t="shared" ref="E23:M23" si="8">SUM(E24:E26)</f>
        <v>113844.59894524176</v>
      </c>
      <c r="F23" s="105">
        <f>SUM(F24:F26)</f>
        <v>118398.38290305143</v>
      </c>
      <c r="G23" s="105">
        <f t="shared" si="8"/>
        <v>121950.33439014296</v>
      </c>
      <c r="H23" s="105">
        <f t="shared" si="8"/>
        <v>125608.84442184727</v>
      </c>
      <c r="I23" s="105">
        <f t="shared" si="8"/>
        <v>129377.10975450269</v>
      </c>
      <c r="J23" s="105">
        <v>51582.2</v>
      </c>
      <c r="K23" s="204">
        <f>SUM(K24:K26)</f>
        <v>64272.426999999996</v>
      </c>
      <c r="L23" s="105">
        <f t="shared" si="8"/>
        <v>115854.62699999999</v>
      </c>
      <c r="M23" s="105">
        <f t="shared" si="8"/>
        <v>121812.09899999999</v>
      </c>
      <c r="N23" s="89">
        <f>K23-D23</f>
        <v>-55605.935689339589</v>
      </c>
      <c r="O23" s="90">
        <f>K23/D23*100-100</f>
        <v>-46.385297931904809</v>
      </c>
      <c r="P23" s="152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8"/>
      <c r="AB23" s="138"/>
      <c r="AC23" s="139"/>
      <c r="AD23" s="139"/>
    </row>
    <row r="24" spans="1:47" s="59" customFormat="1" ht="18" customHeight="1">
      <c r="A24" s="83" t="s">
        <v>22</v>
      </c>
      <c r="B24" s="84" t="s">
        <v>120</v>
      </c>
      <c r="C24" s="83" t="s">
        <v>12</v>
      </c>
      <c r="D24" s="85">
        <f t="shared" ref="D24:D26" si="9">F24/12*7+G24/12*5</f>
        <v>109080.48794918391</v>
      </c>
      <c r="E24" s="86">
        <v>103590.20697928195</v>
      </c>
      <c r="F24" s="86">
        <v>107733.81525845324</v>
      </c>
      <c r="G24" s="86">
        <v>110965.82971620683</v>
      </c>
      <c r="H24" s="86">
        <v>114294.80460769305</v>
      </c>
      <c r="I24" s="86">
        <v>117723.64874592384</v>
      </c>
      <c r="J24" s="86">
        <v>46921.1</v>
      </c>
      <c r="K24" s="205">
        <v>58265.057999999997</v>
      </c>
      <c r="L24" s="86">
        <f t="shared" ref="L24:L27" si="10">J24+K24</f>
        <v>105186.158</v>
      </c>
      <c r="M24" s="143">
        <v>110726.82799999999</v>
      </c>
      <c r="N24" s="85">
        <f t="shared" ref="N24:N28" si="11">K24-D24</f>
        <v>-50815.429949183912</v>
      </c>
      <c r="O24" s="87">
        <f t="shared" ref="O24:O25" si="12">K24/D24*100-100</f>
        <v>-46.585260943145691</v>
      </c>
      <c r="P24" s="153">
        <f>(M24+M44)/M63*100</f>
        <v>37.860159012786873</v>
      </c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48"/>
      <c r="AB24" s="148"/>
      <c r="AC24" s="149"/>
      <c r="AD24" s="149"/>
    </row>
    <row r="25" spans="1:47" s="59" customFormat="1" ht="18" customHeight="1">
      <c r="A25" s="83" t="s">
        <v>23</v>
      </c>
      <c r="B25" s="84" t="s">
        <v>121</v>
      </c>
      <c r="C25" s="83" t="s">
        <v>12</v>
      </c>
      <c r="D25" s="85">
        <f>F25/12*7+G25/12*5</f>
        <v>10797.874740155668</v>
      </c>
      <c r="E25" s="86">
        <v>10254.391965959798</v>
      </c>
      <c r="F25" s="86">
        <v>10664.56764459819</v>
      </c>
      <c r="G25" s="86">
        <v>10984.504673936135</v>
      </c>
      <c r="H25" s="86">
        <v>11314.039814154219</v>
      </c>
      <c r="I25" s="86">
        <v>11653.461008578846</v>
      </c>
      <c r="J25" s="86">
        <v>4032.8</v>
      </c>
      <c r="K25" s="205">
        <f>3229.365+1742.008</f>
        <v>4971.3729999999996</v>
      </c>
      <c r="L25" s="86">
        <f t="shared" si="10"/>
        <v>9004.1729999999989</v>
      </c>
      <c r="M25" s="143">
        <f>6237.924+3360.792</f>
        <v>9598.7160000000003</v>
      </c>
      <c r="N25" s="85">
        <f t="shared" si="11"/>
        <v>-5826.5017401556688</v>
      </c>
      <c r="O25" s="87">
        <f t="shared" si="12"/>
        <v>-53.959708557164376</v>
      </c>
      <c r="P25" s="58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48"/>
      <c r="AB25" s="148"/>
      <c r="AC25" s="149"/>
      <c r="AD25" s="149"/>
    </row>
    <row r="26" spans="1:47" s="59" customFormat="1" ht="18" customHeight="1">
      <c r="A26" s="83" t="s">
        <v>24</v>
      </c>
      <c r="B26" s="84" t="s">
        <v>122</v>
      </c>
      <c r="C26" s="83" t="s">
        <v>12</v>
      </c>
      <c r="D26" s="85">
        <f t="shared" si="9"/>
        <v>0</v>
      </c>
      <c r="E26" s="86"/>
      <c r="F26" s="86">
        <v>0</v>
      </c>
      <c r="G26" s="86">
        <v>0</v>
      </c>
      <c r="H26" s="86">
        <v>0</v>
      </c>
      <c r="I26" s="86">
        <v>0</v>
      </c>
      <c r="J26" s="86">
        <v>628.29999999999995</v>
      </c>
      <c r="K26" s="205">
        <v>1035.9960000000001</v>
      </c>
      <c r="L26" s="86">
        <f t="shared" si="10"/>
        <v>1664.296</v>
      </c>
      <c r="M26" s="143">
        <v>1486.5550000000001</v>
      </c>
      <c r="N26" s="85">
        <f t="shared" si="11"/>
        <v>1035.9960000000001</v>
      </c>
      <c r="O26" s="87"/>
      <c r="P26" s="58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48"/>
      <c r="AB26" s="148"/>
      <c r="AC26" s="149"/>
      <c r="AD26" s="149"/>
    </row>
    <row r="27" spans="1:47" s="57" customFormat="1" ht="18" customHeight="1">
      <c r="A27" s="106" t="s">
        <v>25</v>
      </c>
      <c r="B27" s="106" t="s">
        <v>26</v>
      </c>
      <c r="C27" s="107" t="s">
        <v>12</v>
      </c>
      <c r="D27" s="105">
        <f>F27/12*7+G27/12*5</f>
        <v>23733.087916666667</v>
      </c>
      <c r="E27" s="105">
        <v>0</v>
      </c>
      <c r="F27" s="105">
        <v>0</v>
      </c>
      <c r="G27" s="105">
        <v>56959.411</v>
      </c>
      <c r="H27" s="105">
        <v>0</v>
      </c>
      <c r="I27" s="105">
        <v>0</v>
      </c>
      <c r="J27" s="105">
        <v>13973.7</v>
      </c>
      <c r="K27" s="204">
        <v>17343.494999999999</v>
      </c>
      <c r="L27" s="105">
        <f t="shared" si="10"/>
        <v>31317.195</v>
      </c>
      <c r="M27" s="105">
        <v>34486.281999999999</v>
      </c>
      <c r="N27" s="89">
        <f t="shared" si="11"/>
        <v>-6389.5929166666683</v>
      </c>
      <c r="O27" s="90">
        <f t="shared" ref="O27:O28" si="13">K27/D27*100-100</f>
        <v>-26.922720461417697</v>
      </c>
      <c r="P27" s="56">
        <f>(M27+M48)/M63*100</f>
        <v>10.891991785410896</v>
      </c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8"/>
      <c r="AB27" s="138"/>
      <c r="AC27" s="139"/>
      <c r="AD27" s="139"/>
    </row>
    <row r="28" spans="1:47" s="61" customFormat="1" ht="18" customHeight="1">
      <c r="A28" s="102" t="s">
        <v>27</v>
      </c>
      <c r="B28" s="103" t="s">
        <v>198</v>
      </c>
      <c r="C28" s="102" t="s">
        <v>12</v>
      </c>
      <c r="D28" s="105">
        <f>SUM(D29)</f>
        <v>7120.9388290012903</v>
      </c>
      <c r="E28" s="105">
        <f t="shared" ref="E28:M28" si="14">SUM(E29)</f>
        <v>6762.5250037998958</v>
      </c>
      <c r="F28" s="105">
        <f t="shared" si="14"/>
        <v>7033.0260039518917</v>
      </c>
      <c r="G28" s="105">
        <f>SUM(G29)</f>
        <v>7244.0167840704498</v>
      </c>
      <c r="H28" s="105">
        <f t="shared" si="14"/>
        <v>7461.3372875925625</v>
      </c>
      <c r="I28" s="105">
        <f t="shared" si="14"/>
        <v>7685.1774062203394</v>
      </c>
      <c r="J28" s="105">
        <f>SUM(J29)</f>
        <v>3676.9</v>
      </c>
      <c r="K28" s="204">
        <f t="shared" si="14"/>
        <v>3242.8810000000003</v>
      </c>
      <c r="L28" s="105">
        <f t="shared" si="14"/>
        <v>6919.7810000000009</v>
      </c>
      <c r="M28" s="105">
        <f t="shared" si="14"/>
        <v>7440.2489999999998</v>
      </c>
      <c r="N28" s="89">
        <f t="shared" si="11"/>
        <v>-3878.05782900129</v>
      </c>
      <c r="O28" s="90">
        <f t="shared" si="13"/>
        <v>-54.459923363015136</v>
      </c>
      <c r="P28" s="154">
        <f>M28/M63*100</f>
        <v>2.2454915811564562</v>
      </c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6"/>
      <c r="AB28" s="156"/>
      <c r="AC28" s="157"/>
      <c r="AD28" s="157"/>
    </row>
    <row r="29" spans="1:47" s="59" customFormat="1" ht="37.5" customHeight="1">
      <c r="A29" s="83" t="s">
        <v>28</v>
      </c>
      <c r="B29" s="84" t="s">
        <v>123</v>
      </c>
      <c r="C29" s="83" t="s">
        <v>12</v>
      </c>
      <c r="D29" s="85">
        <f t="shared" ref="D29:D34" si="15">F29/12*7+G29/12*5</f>
        <v>7120.9388290012903</v>
      </c>
      <c r="E29" s="86">
        <v>6762.5250037998958</v>
      </c>
      <c r="F29" s="86">
        <v>7033.0260039518917</v>
      </c>
      <c r="G29" s="86">
        <v>7244.0167840704498</v>
      </c>
      <c r="H29" s="86">
        <v>7461.3372875925625</v>
      </c>
      <c r="I29" s="86">
        <v>7685.1774062203394</v>
      </c>
      <c r="J29" s="86">
        <v>3676.9</v>
      </c>
      <c r="K29" s="205">
        <f>2042.881+1200</f>
        <v>3242.8810000000003</v>
      </c>
      <c r="L29" s="86">
        <f>J29+K29</f>
        <v>6919.7810000000009</v>
      </c>
      <c r="M29" s="143">
        <f>6120.249+200+1120</f>
        <v>7440.2489999999998</v>
      </c>
      <c r="N29" s="85">
        <f>K29-D29</f>
        <v>-3878.05782900129</v>
      </c>
      <c r="O29" s="87">
        <f>K29/D29*100-100</f>
        <v>-54.459923363015136</v>
      </c>
      <c r="P29" s="58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48"/>
      <c r="AB29" s="148"/>
      <c r="AC29" s="149"/>
      <c r="AD29" s="149"/>
    </row>
    <row r="30" spans="1:47" s="61" customFormat="1" ht="18" customHeight="1">
      <c r="A30" s="102" t="s">
        <v>29</v>
      </c>
      <c r="B30" s="103" t="s">
        <v>199</v>
      </c>
      <c r="C30" s="102" t="s">
        <v>12</v>
      </c>
      <c r="D30" s="105">
        <f>SUM(D31:D34)</f>
        <v>6525.6789396538661</v>
      </c>
      <c r="E30" s="105">
        <f t="shared" ref="E30:L30" si="16">SUM(E31:E34)</f>
        <v>6197.2259635839191</v>
      </c>
      <c r="F30" s="105">
        <f t="shared" si="16"/>
        <v>6445.1150021272761</v>
      </c>
      <c r="G30" s="105">
        <f t="shared" si="16"/>
        <v>6638.4684521910949</v>
      </c>
      <c r="H30" s="105">
        <f t="shared" si="16"/>
        <v>6837.6225057568281</v>
      </c>
      <c r="I30" s="105">
        <f t="shared" si="16"/>
        <v>7042.7511809295329</v>
      </c>
      <c r="J30" s="105">
        <f>SUM(J31:J34)</f>
        <v>4888.1000000000004</v>
      </c>
      <c r="K30" s="204">
        <f>SUM(K31:K34)</f>
        <v>6089.4320000000007</v>
      </c>
      <c r="L30" s="105">
        <f t="shared" si="16"/>
        <v>10977.531999999999</v>
      </c>
      <c r="M30" s="105">
        <f>SUM(M31:M34)</f>
        <v>9805.0910000000003</v>
      </c>
      <c r="N30" s="89">
        <f>K30-D30</f>
        <v>-436.24693965386541</v>
      </c>
      <c r="O30" s="90">
        <f>K30/D30*100-100</f>
        <v>-6.6850812564953515</v>
      </c>
      <c r="P30" s="60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6"/>
      <c r="AB30" s="156"/>
      <c r="AC30" s="157"/>
      <c r="AD30" s="157"/>
    </row>
    <row r="31" spans="1:47" s="59" customFormat="1" ht="18" customHeight="1">
      <c r="A31" s="83" t="s">
        <v>30</v>
      </c>
      <c r="B31" s="84" t="s">
        <v>124</v>
      </c>
      <c r="C31" s="83" t="s">
        <v>12</v>
      </c>
      <c r="D31" s="85">
        <f t="shared" si="15"/>
        <v>6525.6789396538661</v>
      </c>
      <c r="E31" s="86">
        <v>6197.2259635839191</v>
      </c>
      <c r="F31" s="86">
        <v>6445.1150021272761</v>
      </c>
      <c r="G31" s="86">
        <v>6638.4684521910949</v>
      </c>
      <c r="H31" s="86">
        <v>6837.6225057568281</v>
      </c>
      <c r="I31" s="86">
        <v>7042.7511809295329</v>
      </c>
      <c r="J31" s="86">
        <v>3434.3</v>
      </c>
      <c r="K31" s="205">
        <v>4781.9340000000002</v>
      </c>
      <c r="L31" s="86">
        <f t="shared" ref="L31:L40" si="17">J31+K31</f>
        <v>8216.2340000000004</v>
      </c>
      <c r="M31" s="143">
        <v>8055.3810000000003</v>
      </c>
      <c r="N31" s="85">
        <f t="shared" ref="N31:N34" si="18">K31-D31</f>
        <v>-1743.7449396538659</v>
      </c>
      <c r="O31" s="87">
        <f>K31/D31*100-100</f>
        <v>-26.721279973764041</v>
      </c>
      <c r="P31" s="58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48"/>
      <c r="AB31" s="148"/>
      <c r="AC31" s="149"/>
      <c r="AD31" s="149"/>
    </row>
    <row r="32" spans="1:47" s="59" customFormat="1" ht="35.25" customHeight="1">
      <c r="A32" s="83" t="s">
        <v>31</v>
      </c>
      <c r="B32" s="84" t="s">
        <v>187</v>
      </c>
      <c r="C32" s="83" t="s">
        <v>12</v>
      </c>
      <c r="D32" s="85">
        <f t="shared" si="15"/>
        <v>0</v>
      </c>
      <c r="E32" s="86"/>
      <c r="F32" s="86"/>
      <c r="G32" s="86">
        <v>0</v>
      </c>
      <c r="H32" s="86">
        <v>0</v>
      </c>
      <c r="I32" s="86">
        <v>0</v>
      </c>
      <c r="J32" s="86">
        <v>700</v>
      </c>
      <c r="K32" s="205">
        <f>T32+R32+V32</f>
        <v>995.899</v>
      </c>
      <c r="L32" s="86">
        <f t="shared" si="17"/>
        <v>1695.8989999999999</v>
      </c>
      <c r="M32" s="143">
        <f>R32+T32+V32</f>
        <v>995.899</v>
      </c>
      <c r="N32" s="85">
        <f t="shared" si="18"/>
        <v>995.899</v>
      </c>
      <c r="O32" s="87"/>
      <c r="P32" s="58"/>
      <c r="Q32" s="158" t="s">
        <v>178</v>
      </c>
      <c r="R32" s="159">
        <v>598</v>
      </c>
      <c r="S32" s="158" t="s">
        <v>114</v>
      </c>
      <c r="T32" s="159">
        <v>397.899</v>
      </c>
      <c r="U32" s="158" t="s">
        <v>169</v>
      </c>
      <c r="V32" s="159"/>
      <c r="W32" s="160" t="s">
        <v>158</v>
      </c>
      <c r="X32" s="161">
        <f>R32+T32+V32</f>
        <v>995.899</v>
      </c>
      <c r="Y32" s="150"/>
      <c r="Z32" s="150"/>
      <c r="AA32" s="148"/>
      <c r="AB32" s="148"/>
      <c r="AC32" s="149"/>
      <c r="AD32" s="149"/>
    </row>
    <row r="33" spans="1:30" s="59" customFormat="1" ht="14.25" hidden="1" customHeight="1">
      <c r="A33" s="83" t="s">
        <v>32</v>
      </c>
      <c r="B33" s="84" t="s">
        <v>33</v>
      </c>
      <c r="C33" s="83" t="s">
        <v>12</v>
      </c>
      <c r="D33" s="85">
        <f t="shared" si="15"/>
        <v>0</v>
      </c>
      <c r="E33" s="86"/>
      <c r="F33" s="86"/>
      <c r="G33" s="86">
        <v>0</v>
      </c>
      <c r="H33" s="86">
        <v>0</v>
      </c>
      <c r="I33" s="86">
        <v>0</v>
      </c>
      <c r="J33" s="86"/>
      <c r="K33" s="205"/>
      <c r="L33" s="86">
        <f t="shared" si="17"/>
        <v>0</v>
      </c>
      <c r="M33" s="85">
        <v>0</v>
      </c>
      <c r="N33" s="85">
        <f t="shared" si="18"/>
        <v>0</v>
      </c>
      <c r="O33" s="87"/>
      <c r="P33" s="58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48"/>
      <c r="AB33" s="148"/>
      <c r="AC33" s="149"/>
      <c r="AD33" s="149"/>
    </row>
    <row r="34" spans="1:30" s="59" customFormat="1" ht="26.25" customHeight="1">
      <c r="A34" s="83" t="s">
        <v>34</v>
      </c>
      <c r="B34" s="84" t="s">
        <v>125</v>
      </c>
      <c r="C34" s="83" t="s">
        <v>12</v>
      </c>
      <c r="D34" s="85">
        <f t="shared" si="15"/>
        <v>0</v>
      </c>
      <c r="E34" s="86"/>
      <c r="F34" s="86"/>
      <c r="G34" s="86">
        <v>0</v>
      </c>
      <c r="H34" s="86">
        <v>0</v>
      </c>
      <c r="I34" s="86">
        <v>0</v>
      </c>
      <c r="J34" s="86">
        <v>753.8</v>
      </c>
      <c r="K34" s="205">
        <f>R34</f>
        <v>311.59899999999999</v>
      </c>
      <c r="L34" s="86">
        <f t="shared" si="17"/>
        <v>1065.3989999999999</v>
      </c>
      <c r="M34" s="143">
        <f>633.811+120</f>
        <v>753.81100000000004</v>
      </c>
      <c r="N34" s="85">
        <f t="shared" si="18"/>
        <v>311.59899999999999</v>
      </c>
      <c r="O34" s="87"/>
      <c r="P34" s="58"/>
      <c r="Q34" s="158" t="s">
        <v>163</v>
      </c>
      <c r="R34" s="159">
        <v>311.59899999999999</v>
      </c>
      <c r="S34" s="158" t="s">
        <v>162</v>
      </c>
      <c r="T34" s="159"/>
      <c r="U34" s="160" t="s">
        <v>158</v>
      </c>
      <c r="V34" s="162">
        <f>R34+T34</f>
        <v>311.59899999999999</v>
      </c>
      <c r="W34" s="150"/>
      <c r="X34" s="150"/>
      <c r="Y34" s="150"/>
      <c r="Z34" s="150"/>
      <c r="AA34" s="148"/>
      <c r="AB34" s="148"/>
      <c r="AC34" s="149"/>
      <c r="AD34" s="149"/>
    </row>
    <row r="35" spans="1:30" s="61" customFormat="1" ht="18" customHeight="1">
      <c r="A35" s="102" t="s">
        <v>35</v>
      </c>
      <c r="B35" s="103" t="s">
        <v>85</v>
      </c>
      <c r="C35" s="102" t="s">
        <v>12</v>
      </c>
      <c r="D35" s="105">
        <f>SUM(D36:D40)</f>
        <v>1204.8703949975238</v>
      </c>
      <c r="E35" s="105">
        <f t="shared" ref="E35:L35" si="19">SUM(E36:E40)</f>
        <v>1144.2263960090445</v>
      </c>
      <c r="F35" s="105">
        <f t="shared" si="19"/>
        <v>1189.9954518494062</v>
      </c>
      <c r="G35" s="105">
        <f t="shared" si="19"/>
        <v>1225.6953154048883</v>
      </c>
      <c r="H35" s="105">
        <f t="shared" si="19"/>
        <v>1262.4661748670351</v>
      </c>
      <c r="I35" s="105">
        <f t="shared" si="19"/>
        <v>1300.3401601130461</v>
      </c>
      <c r="J35" s="105">
        <f>SUM(J36:J40)</f>
        <v>6557.0000000000009</v>
      </c>
      <c r="K35" s="204">
        <f t="shared" si="19"/>
        <v>6179.2860000000001</v>
      </c>
      <c r="L35" s="105">
        <f t="shared" si="19"/>
        <v>12736.286</v>
      </c>
      <c r="M35" s="105">
        <f>SUM(M36:M40)</f>
        <v>6390.8130000000001</v>
      </c>
      <c r="N35" s="89">
        <f>K35-D35</f>
        <v>4974.4156050024758</v>
      </c>
      <c r="O35" s="90">
        <f>K35/D35*100-100</f>
        <v>412.85897849724313</v>
      </c>
      <c r="P35" s="60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6"/>
      <c r="AB35" s="156"/>
      <c r="AC35" s="157"/>
      <c r="AD35" s="157"/>
    </row>
    <row r="36" spans="1:30" s="59" customFormat="1" ht="18" customHeight="1">
      <c r="A36" s="83" t="s">
        <v>36</v>
      </c>
      <c r="B36" s="84" t="s">
        <v>146</v>
      </c>
      <c r="C36" s="83" t="s">
        <v>12</v>
      </c>
      <c r="D36" s="85">
        <f>E36/12*7+F36/12*5</f>
        <v>0</v>
      </c>
      <c r="E36" s="86"/>
      <c r="F36" s="86"/>
      <c r="G36" s="86">
        <v>0</v>
      </c>
      <c r="H36" s="86">
        <v>0</v>
      </c>
      <c r="I36" s="86">
        <v>0</v>
      </c>
      <c r="J36" s="86"/>
      <c r="K36" s="205"/>
      <c r="L36" s="86">
        <f t="shared" si="17"/>
        <v>0</v>
      </c>
      <c r="M36" s="85"/>
      <c r="N36" s="85">
        <f t="shared" ref="N36:N40" si="20">K36-D36</f>
        <v>0</v>
      </c>
      <c r="O36" s="87"/>
      <c r="P36" s="58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48"/>
      <c r="AB36" s="148"/>
      <c r="AC36" s="149"/>
      <c r="AD36" s="149"/>
    </row>
    <row r="37" spans="1:30" s="59" customFormat="1" ht="26.25" customHeight="1">
      <c r="A37" s="83" t="s">
        <v>37</v>
      </c>
      <c r="B37" s="84" t="s">
        <v>133</v>
      </c>
      <c r="C37" s="83" t="s">
        <v>12</v>
      </c>
      <c r="D37" s="85">
        <f t="shared" ref="D37:D40" si="21">F37/12*7+G37/12*5</f>
        <v>0</v>
      </c>
      <c r="E37" s="86"/>
      <c r="F37" s="86"/>
      <c r="G37" s="86">
        <v>0</v>
      </c>
      <c r="H37" s="86">
        <v>0</v>
      </c>
      <c r="I37" s="86">
        <v>0</v>
      </c>
      <c r="J37" s="86">
        <v>6158.6</v>
      </c>
      <c r="K37" s="205">
        <f>R37+T37+X37+Z37</f>
        <v>5624.8590000000004</v>
      </c>
      <c r="L37" s="86">
        <f t="shared" si="17"/>
        <v>11783.459000000001</v>
      </c>
      <c r="M37" s="143">
        <f>R37+T37+V37+X37+Z37</f>
        <v>5624.8590000000004</v>
      </c>
      <c r="N37" s="85">
        <f t="shared" si="20"/>
        <v>5624.8590000000004</v>
      </c>
      <c r="O37" s="87"/>
      <c r="P37" s="153">
        <f>(M25+M37+M45+M55)/M63*100</f>
        <v>5.0278866773032869</v>
      </c>
      <c r="Q37" s="158" t="s">
        <v>109</v>
      </c>
      <c r="R37" s="159">
        <f>316.836</f>
        <v>316.83600000000001</v>
      </c>
      <c r="S37" s="158" t="s">
        <v>136</v>
      </c>
      <c r="T37" s="159">
        <v>299.12599999999998</v>
      </c>
      <c r="U37" s="158" t="s">
        <v>111</v>
      </c>
      <c r="V37" s="159"/>
      <c r="W37" s="158" t="s">
        <v>112</v>
      </c>
      <c r="X37" s="159">
        <v>4893.8329999999996</v>
      </c>
      <c r="Y37" s="158" t="s">
        <v>113</v>
      </c>
      <c r="Z37" s="159">
        <v>115.06399999999999</v>
      </c>
      <c r="AA37" s="163" t="s">
        <v>158</v>
      </c>
      <c r="AB37" s="164">
        <f>Z37+X37+V37+T37+R37</f>
        <v>5624.8590000000004</v>
      </c>
      <c r="AC37" s="149"/>
      <c r="AD37" s="149"/>
    </row>
    <row r="38" spans="1:30" s="59" customFormat="1" ht="18" customHeight="1">
      <c r="A38" s="83" t="s">
        <v>38</v>
      </c>
      <c r="B38" s="84" t="s">
        <v>130</v>
      </c>
      <c r="C38" s="83" t="s">
        <v>12</v>
      </c>
      <c r="D38" s="85">
        <f t="shared" si="21"/>
        <v>0</v>
      </c>
      <c r="E38" s="86"/>
      <c r="F38" s="86"/>
      <c r="G38" s="86">
        <v>0</v>
      </c>
      <c r="H38" s="86">
        <v>0</v>
      </c>
      <c r="I38" s="86">
        <v>0</v>
      </c>
      <c r="J38" s="86"/>
      <c r="K38" s="205">
        <v>65.397999999999996</v>
      </c>
      <c r="L38" s="86">
        <f t="shared" si="17"/>
        <v>65.397999999999996</v>
      </c>
      <c r="M38" s="143">
        <v>181.8</v>
      </c>
      <c r="N38" s="85">
        <f t="shared" si="20"/>
        <v>65.397999999999996</v>
      </c>
      <c r="O38" s="87"/>
      <c r="P38" s="58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48"/>
      <c r="AB38" s="148"/>
      <c r="AC38" s="149"/>
      <c r="AD38" s="149"/>
    </row>
    <row r="39" spans="1:30" s="59" customFormat="1" ht="18" customHeight="1">
      <c r="A39" s="83" t="s">
        <v>39</v>
      </c>
      <c r="B39" s="84" t="s">
        <v>147</v>
      </c>
      <c r="C39" s="83" t="s">
        <v>12</v>
      </c>
      <c r="D39" s="85">
        <f t="shared" si="21"/>
        <v>1204.8703949975238</v>
      </c>
      <c r="E39" s="86">
        <v>1144.2263960090445</v>
      </c>
      <c r="F39" s="86">
        <v>1189.9954518494062</v>
      </c>
      <c r="G39" s="86">
        <v>1225.6953154048883</v>
      </c>
      <c r="H39" s="86">
        <v>1262.4661748670351</v>
      </c>
      <c r="I39" s="86">
        <v>1300.3401601130461</v>
      </c>
      <c r="J39" s="86">
        <v>104.6</v>
      </c>
      <c r="K39" s="205">
        <f>R39+Z39+V39</f>
        <v>254.655</v>
      </c>
      <c r="L39" s="86">
        <f t="shared" si="17"/>
        <v>359.255</v>
      </c>
      <c r="M39" s="143">
        <f>'Расшифровка прочих'!F5</f>
        <v>349.78</v>
      </c>
      <c r="N39" s="85">
        <f t="shared" si="20"/>
        <v>-950.21539499752384</v>
      </c>
      <c r="O39" s="87"/>
      <c r="P39" s="153">
        <v>15</v>
      </c>
      <c r="Q39" s="158" t="s">
        <v>97</v>
      </c>
      <c r="R39" s="159">
        <v>26.786000000000001</v>
      </c>
      <c r="S39" s="158" t="s">
        <v>98</v>
      </c>
      <c r="T39" s="165"/>
      <c r="U39" s="158" t="s">
        <v>172</v>
      </c>
      <c r="V39" s="165">
        <v>147.512</v>
      </c>
      <c r="W39" s="166" t="s">
        <v>170</v>
      </c>
      <c r="X39" s="165"/>
      <c r="Y39" s="167" t="s">
        <v>171</v>
      </c>
      <c r="Z39" s="168">
        <v>80.356999999999999</v>
      </c>
      <c r="AA39" s="146" t="s">
        <v>158</v>
      </c>
      <c r="AB39" s="147">
        <f>R39+T39+V39+X39+Z39</f>
        <v>254.655</v>
      </c>
      <c r="AC39" s="149"/>
      <c r="AD39" s="149"/>
    </row>
    <row r="40" spans="1:30" s="59" customFormat="1" ht="36.75" customHeight="1">
      <c r="A40" s="83" t="s">
        <v>40</v>
      </c>
      <c r="B40" s="84" t="s">
        <v>148</v>
      </c>
      <c r="C40" s="83" t="s">
        <v>12</v>
      </c>
      <c r="D40" s="85">
        <f t="shared" si="21"/>
        <v>0</v>
      </c>
      <c r="E40" s="86"/>
      <c r="F40" s="86"/>
      <c r="G40" s="86">
        <v>0</v>
      </c>
      <c r="H40" s="86">
        <v>0</v>
      </c>
      <c r="I40" s="86">
        <v>0</v>
      </c>
      <c r="J40" s="86">
        <v>293.8</v>
      </c>
      <c r="K40" s="205">
        <f>R40+V40+T40+X40</f>
        <v>234.374</v>
      </c>
      <c r="L40" s="86">
        <f t="shared" si="17"/>
        <v>528.17399999999998</v>
      </c>
      <c r="M40" s="143">
        <f>R40+T40+V40+X40</f>
        <v>234.374</v>
      </c>
      <c r="N40" s="85">
        <f t="shared" si="20"/>
        <v>234.374</v>
      </c>
      <c r="O40" s="87"/>
      <c r="P40" s="58"/>
      <c r="Q40" s="158" t="s">
        <v>177</v>
      </c>
      <c r="R40" s="159">
        <v>201.23099999999999</v>
      </c>
      <c r="S40" s="158" t="s">
        <v>176</v>
      </c>
      <c r="T40" s="159"/>
      <c r="U40" s="158" t="s">
        <v>153</v>
      </c>
      <c r="V40" s="159">
        <v>33.143000000000001</v>
      </c>
      <c r="W40" s="158" t="s">
        <v>134</v>
      </c>
      <c r="X40" s="159"/>
      <c r="Y40" s="160" t="s">
        <v>158</v>
      </c>
      <c r="Z40" s="169">
        <f>R40+T40+V40+X40</f>
        <v>234.374</v>
      </c>
      <c r="AA40" s="148"/>
      <c r="AB40" s="148"/>
      <c r="AC40" s="149"/>
      <c r="AD40" s="149"/>
    </row>
    <row r="41" spans="1:30" s="57" customFormat="1" ht="18" customHeight="1">
      <c r="A41" s="102" t="s">
        <v>41</v>
      </c>
      <c r="B41" s="103" t="s">
        <v>200</v>
      </c>
      <c r="C41" s="104" t="s">
        <v>12</v>
      </c>
      <c r="D41" s="89">
        <f>D42+D62</f>
        <v>51172.109999761931</v>
      </c>
      <c r="E41" s="89">
        <f t="shared" ref="E41:L41" si="22">E42+E62</f>
        <v>35558.874977931628</v>
      </c>
      <c r="F41" s="89">
        <f t="shared" si="22"/>
        <v>44605.638617048819</v>
      </c>
      <c r="G41" s="89">
        <f t="shared" si="22"/>
        <v>57876.350135560286</v>
      </c>
      <c r="H41" s="89">
        <f t="shared" si="22"/>
        <v>270649.38002962712</v>
      </c>
      <c r="I41" s="89">
        <f t="shared" si="22"/>
        <v>261042.13625051593</v>
      </c>
      <c r="J41" s="108">
        <f t="shared" ref="J41:K41" si="23">J42+J62</f>
        <v>24549.148999999998</v>
      </c>
      <c r="K41" s="204">
        <f t="shared" si="23"/>
        <v>18380.612000000001</v>
      </c>
      <c r="L41" s="89">
        <f t="shared" si="22"/>
        <v>42929.760999999991</v>
      </c>
      <c r="M41" s="89">
        <f>M42+M62</f>
        <v>40501.785429999996</v>
      </c>
      <c r="N41" s="89">
        <f>K41-D41</f>
        <v>-32791.49799976193</v>
      </c>
      <c r="O41" s="90">
        <f t="shared" ref="O41:O42" si="24">K41/D41*100-100</f>
        <v>-64.080801045558786</v>
      </c>
      <c r="P41" s="56">
        <f>M41/M63*100</f>
        <v>12.223571846166735</v>
      </c>
      <c r="Q41" s="170"/>
      <c r="R41" s="170"/>
      <c r="S41" s="170"/>
      <c r="T41" s="137"/>
      <c r="U41" s="137"/>
      <c r="V41" s="137"/>
      <c r="W41" s="137"/>
      <c r="X41" s="137"/>
      <c r="Y41" s="137"/>
      <c r="Z41" s="171"/>
      <c r="AA41" s="138"/>
      <c r="AB41" s="138"/>
      <c r="AC41" s="139"/>
      <c r="AD41" s="139"/>
    </row>
    <row r="42" spans="1:30" s="61" customFormat="1" ht="18" customHeight="1">
      <c r="A42" s="102" t="s">
        <v>42</v>
      </c>
      <c r="B42" s="103" t="s">
        <v>201</v>
      </c>
      <c r="C42" s="102" t="s">
        <v>12</v>
      </c>
      <c r="D42" s="108">
        <f t="shared" ref="D42:M42" si="25">SUM(D43:D56)</f>
        <v>27898.172499761931</v>
      </c>
      <c r="E42" s="108">
        <f t="shared" si="25"/>
        <v>26493.990977931626</v>
      </c>
      <c r="F42" s="108">
        <f t="shared" si="25"/>
        <v>27553.75061704882</v>
      </c>
      <c r="G42" s="108">
        <f t="shared" si="25"/>
        <v>28380.363135560285</v>
      </c>
      <c r="H42" s="108">
        <f t="shared" si="25"/>
        <v>29231.774029627097</v>
      </c>
      <c r="I42" s="108">
        <f t="shared" si="25"/>
        <v>30108.727250515909</v>
      </c>
      <c r="J42" s="108">
        <f t="shared" si="25"/>
        <v>11490.749</v>
      </c>
      <c r="K42" s="204">
        <f t="shared" si="25"/>
        <v>18380.612000000001</v>
      </c>
      <c r="L42" s="105">
        <f t="shared" ref="L42" si="26">SUM(L43:L56)</f>
        <v>29871.36099999999</v>
      </c>
      <c r="M42" s="105">
        <f t="shared" si="25"/>
        <v>27443.399429999994</v>
      </c>
      <c r="N42" s="89">
        <f>K42-D42</f>
        <v>-9517.5604997619303</v>
      </c>
      <c r="O42" s="90">
        <f t="shared" si="24"/>
        <v>-34.115354687993076</v>
      </c>
      <c r="P42" s="60"/>
      <c r="Q42" s="155"/>
      <c r="R42" s="155"/>
      <c r="S42" s="155"/>
      <c r="T42" s="155"/>
      <c r="U42" s="155"/>
      <c r="V42" s="155"/>
      <c r="W42" s="155"/>
      <c r="X42" s="155"/>
      <c r="Y42" s="137"/>
      <c r="Z42" s="171"/>
      <c r="AA42" s="156"/>
      <c r="AB42" s="156"/>
      <c r="AC42" s="157"/>
      <c r="AD42" s="157"/>
    </row>
    <row r="43" spans="1:30" s="59" customFormat="1" ht="18" customHeight="1">
      <c r="A43" s="83" t="s">
        <v>43</v>
      </c>
      <c r="B43" s="84" t="s">
        <v>119</v>
      </c>
      <c r="C43" s="83" t="s">
        <v>12</v>
      </c>
      <c r="D43" s="85">
        <f t="shared" ref="D43:D55" si="27">F43/12*7+G43/12*5</f>
        <v>1662.0351493755334</v>
      </c>
      <c r="E43" s="86">
        <v>1578.3809585712568</v>
      </c>
      <c r="F43" s="85">
        <v>1641.516196914107</v>
      </c>
      <c r="G43" s="85">
        <v>1690.7616828215303</v>
      </c>
      <c r="H43" s="86">
        <v>1741.4845333061762</v>
      </c>
      <c r="I43" s="86">
        <v>1793.7290693053615</v>
      </c>
      <c r="J43" s="86">
        <v>187.8</v>
      </c>
      <c r="K43" s="205">
        <f>R43+T43+V43</f>
        <v>562.73599999999999</v>
      </c>
      <c r="L43" s="86">
        <f t="shared" ref="L43:L55" si="28">J43+K43</f>
        <v>750.53600000000006</v>
      </c>
      <c r="M43" s="143">
        <f>R43+T43+V43+X43</f>
        <v>562.73599999999999</v>
      </c>
      <c r="N43" s="85">
        <f t="shared" ref="N43:N55" si="29">K43-D43</f>
        <v>-1099.2991493755335</v>
      </c>
      <c r="O43" s="87">
        <f>K43/D43*100-100</f>
        <v>-66.141750960475562</v>
      </c>
      <c r="P43" s="58"/>
      <c r="Q43" s="144" t="s">
        <v>154</v>
      </c>
      <c r="R43" s="145">
        <v>99.650999999999996</v>
      </c>
      <c r="S43" s="144" t="s">
        <v>15</v>
      </c>
      <c r="T43" s="145">
        <v>356.33100000000002</v>
      </c>
      <c r="U43" s="144" t="s">
        <v>155</v>
      </c>
      <c r="V43" s="145">
        <f>106.754</f>
        <v>106.754</v>
      </c>
      <c r="W43" s="144" t="s">
        <v>156</v>
      </c>
      <c r="X43" s="145"/>
      <c r="Y43" s="146" t="s">
        <v>158</v>
      </c>
      <c r="Z43" s="147">
        <f t="shared" ref="Z43" si="30">R43+T43+V43+X43</f>
        <v>562.73599999999999</v>
      </c>
      <c r="AA43" s="148"/>
      <c r="AB43" s="148"/>
      <c r="AC43" s="149"/>
      <c r="AD43" s="149"/>
    </row>
    <row r="44" spans="1:30" s="59" customFormat="1" ht="18" customHeight="1">
      <c r="A44" s="83" t="s">
        <v>44</v>
      </c>
      <c r="B44" s="84" t="s">
        <v>126</v>
      </c>
      <c r="C44" s="83" t="s">
        <v>12</v>
      </c>
      <c r="D44" s="91">
        <f t="shared" si="27"/>
        <v>10847.446443831232</v>
      </c>
      <c r="E44" s="86">
        <v>10301.468607627001</v>
      </c>
      <c r="F44" s="85">
        <v>10713.527351932082</v>
      </c>
      <c r="G44" s="85">
        <v>11034.933172490044</v>
      </c>
      <c r="H44" s="86">
        <v>11365.981167664746</v>
      </c>
      <c r="I44" s="86">
        <v>11706.960602694689</v>
      </c>
      <c r="J44" s="86">
        <v>6274.6</v>
      </c>
      <c r="K44" s="205">
        <v>11287.71</v>
      </c>
      <c r="L44" s="86">
        <f t="shared" si="28"/>
        <v>17562.309999999998</v>
      </c>
      <c r="M44" s="143">
        <v>14719.65</v>
      </c>
      <c r="N44" s="85">
        <f t="shared" si="29"/>
        <v>440.26355616876754</v>
      </c>
      <c r="O44" s="87">
        <f>K44/D44*100-100</f>
        <v>4.0586838427687013</v>
      </c>
      <c r="P44" s="58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48"/>
      <c r="AB44" s="148"/>
      <c r="AC44" s="149"/>
      <c r="AD44" s="149"/>
    </row>
    <row r="45" spans="1:30" s="59" customFormat="1" ht="18" customHeight="1">
      <c r="A45" s="83" t="s">
        <v>45</v>
      </c>
      <c r="B45" s="84" t="s">
        <v>121</v>
      </c>
      <c r="C45" s="83" t="s">
        <v>12</v>
      </c>
      <c r="D45" s="85">
        <f t="shared" si="27"/>
        <v>1073.8957320000002</v>
      </c>
      <c r="E45" s="86">
        <v>1019.8440000000001</v>
      </c>
      <c r="F45" s="86">
        <v>1060.6377600000001</v>
      </c>
      <c r="G45" s="86">
        <v>1092.4568928000001</v>
      </c>
      <c r="H45" s="86">
        <v>1125.2305995840002</v>
      </c>
      <c r="I45" s="86">
        <v>1158.9875175715201</v>
      </c>
      <c r="J45" s="86">
        <v>543.1</v>
      </c>
      <c r="K45" s="205">
        <f>665.532+304.63</f>
        <v>970.16200000000003</v>
      </c>
      <c r="L45" s="86">
        <f t="shared" si="28"/>
        <v>1513.2620000000002</v>
      </c>
      <c r="M45" s="143">
        <f>862.074+411.982</f>
        <v>1274.056</v>
      </c>
      <c r="N45" s="85">
        <f t="shared" si="29"/>
        <v>-103.73373200000015</v>
      </c>
      <c r="O45" s="87">
        <f t="shared" ref="O44:O55" si="31">K45/D45*100-100</f>
        <v>-9.6595720523824724</v>
      </c>
      <c r="P45" s="58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48"/>
      <c r="AB45" s="148"/>
      <c r="AC45" s="149"/>
      <c r="AD45" s="149"/>
    </row>
    <row r="46" spans="1:30" s="59" customFormat="1" ht="18" customHeight="1">
      <c r="A46" s="83" t="s">
        <v>46</v>
      </c>
      <c r="B46" s="84" t="s">
        <v>122</v>
      </c>
      <c r="C46" s="83" t="s">
        <v>12</v>
      </c>
      <c r="D46" s="85">
        <f t="shared" si="27"/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80.099999999999994</v>
      </c>
      <c r="K46" s="205">
        <v>193.268</v>
      </c>
      <c r="L46" s="86">
        <f t="shared" si="28"/>
        <v>273.36799999999999</v>
      </c>
      <c r="M46" s="143">
        <v>196.29900000000001</v>
      </c>
      <c r="N46" s="85">
        <f t="shared" si="29"/>
        <v>193.268</v>
      </c>
      <c r="O46" s="87"/>
      <c r="P46" s="58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48"/>
      <c r="AB46" s="148"/>
      <c r="AC46" s="149"/>
      <c r="AD46" s="149"/>
    </row>
    <row r="47" spans="1:30" s="59" customFormat="1" ht="18" customHeight="1">
      <c r="A47" s="83" t="s">
        <v>47</v>
      </c>
      <c r="B47" s="84" t="s">
        <v>127</v>
      </c>
      <c r="C47" s="83" t="s">
        <v>12</v>
      </c>
      <c r="D47" s="85">
        <f t="shared" si="27"/>
        <v>1596.5696565000001</v>
      </c>
      <c r="E47" s="86">
        <v>1516.2105000000001</v>
      </c>
      <c r="F47" s="86">
        <v>1576.8589200000001</v>
      </c>
      <c r="G47" s="86">
        <v>1624.1646876000002</v>
      </c>
      <c r="H47" s="86">
        <v>1672.8896282280002</v>
      </c>
      <c r="I47" s="86">
        <v>1723.0763170748403</v>
      </c>
      <c r="J47" s="86">
        <v>775.6</v>
      </c>
      <c r="K47" s="205">
        <f>R47+T47</f>
        <v>602.45400000000006</v>
      </c>
      <c r="L47" s="86">
        <f t="shared" si="28"/>
        <v>1378.0540000000001</v>
      </c>
      <c r="M47" s="143">
        <f>1520.712+25.893</f>
        <v>1546.605</v>
      </c>
      <c r="N47" s="85">
        <f t="shared" si="29"/>
        <v>-994.1156565</v>
      </c>
      <c r="O47" s="87">
        <f t="shared" si="31"/>
        <v>-62.265724044843765</v>
      </c>
      <c r="P47" s="58"/>
      <c r="Q47" s="158" t="s">
        <v>164</v>
      </c>
      <c r="R47" s="159">
        <v>598.43700000000001</v>
      </c>
      <c r="S47" s="166" t="s">
        <v>165</v>
      </c>
      <c r="T47" s="159">
        <f>4.017</f>
        <v>4.0170000000000003</v>
      </c>
      <c r="U47" s="160" t="s">
        <v>158</v>
      </c>
      <c r="V47" s="161">
        <f>R47+T47</f>
        <v>602.45400000000006</v>
      </c>
      <c r="W47" s="150"/>
      <c r="X47" s="150"/>
      <c r="Y47" s="150"/>
      <c r="Z47" s="150"/>
      <c r="AA47" s="148"/>
      <c r="AB47" s="148"/>
      <c r="AC47" s="149"/>
      <c r="AD47" s="149"/>
    </row>
    <row r="48" spans="1:30" s="59" customFormat="1" ht="18" customHeight="1">
      <c r="A48" s="83" t="s">
        <v>48</v>
      </c>
      <c r="B48" s="84" t="s">
        <v>26</v>
      </c>
      <c r="C48" s="83" t="s">
        <v>12</v>
      </c>
      <c r="D48" s="85">
        <f t="shared" si="27"/>
        <v>0</v>
      </c>
      <c r="E48" s="86"/>
      <c r="F48" s="86">
        <v>0</v>
      </c>
      <c r="G48" s="86">
        <v>0</v>
      </c>
      <c r="H48" s="86">
        <v>0</v>
      </c>
      <c r="I48" s="86">
        <v>0</v>
      </c>
      <c r="J48" s="86">
        <v>685.5</v>
      </c>
      <c r="K48" s="205">
        <f>R48+T48</f>
        <v>677.88799999999992</v>
      </c>
      <c r="L48" s="86">
        <f t="shared" si="28"/>
        <v>1363.3879999999999</v>
      </c>
      <c r="M48" s="143">
        <f>1570.517+32.907</f>
        <v>1603.424</v>
      </c>
      <c r="N48" s="85">
        <f t="shared" si="29"/>
        <v>677.88799999999992</v>
      </c>
      <c r="O48" s="87"/>
      <c r="P48" s="58"/>
      <c r="Q48" s="158" t="s">
        <v>166</v>
      </c>
      <c r="R48" s="159">
        <v>653.20799999999997</v>
      </c>
      <c r="S48" s="166" t="s">
        <v>167</v>
      </c>
      <c r="T48" s="159">
        <v>24.68</v>
      </c>
      <c r="U48" s="172" t="s">
        <v>158</v>
      </c>
      <c r="V48" s="173">
        <f>R48+T48</f>
        <v>677.88799999999992</v>
      </c>
      <c r="W48" s="150"/>
      <c r="X48" s="150"/>
      <c r="Y48" s="150"/>
      <c r="Z48" s="150"/>
      <c r="AA48" s="148"/>
      <c r="AB48" s="148"/>
      <c r="AC48" s="149"/>
      <c r="AD48" s="149"/>
    </row>
    <row r="49" spans="1:30" s="59" customFormat="1" ht="18" customHeight="1">
      <c r="A49" s="83" t="s">
        <v>49</v>
      </c>
      <c r="B49" s="84" t="s">
        <v>174</v>
      </c>
      <c r="C49" s="83" t="s">
        <v>12</v>
      </c>
      <c r="D49" s="85">
        <f t="shared" si="27"/>
        <v>0</v>
      </c>
      <c r="E49" s="86"/>
      <c r="F49" s="86">
        <v>0</v>
      </c>
      <c r="G49" s="86">
        <v>0</v>
      </c>
      <c r="H49" s="86">
        <v>0</v>
      </c>
      <c r="I49" s="86">
        <v>0</v>
      </c>
      <c r="J49" s="86">
        <v>59.9</v>
      </c>
      <c r="K49" s="205">
        <f>R49</f>
        <v>31.5</v>
      </c>
      <c r="L49" s="86">
        <f t="shared" si="28"/>
        <v>91.4</v>
      </c>
      <c r="M49" s="143">
        <f>R49</f>
        <v>31.5</v>
      </c>
      <c r="N49" s="85">
        <f t="shared" si="29"/>
        <v>31.5</v>
      </c>
      <c r="O49" s="87"/>
      <c r="P49" s="58"/>
      <c r="Q49" s="158" t="s">
        <v>175</v>
      </c>
      <c r="R49" s="159">
        <v>31.5</v>
      </c>
      <c r="S49" s="150"/>
      <c r="T49" s="150"/>
      <c r="U49" s="150"/>
      <c r="V49" s="150"/>
      <c r="W49" s="150"/>
      <c r="X49" s="150"/>
      <c r="Y49" s="150"/>
      <c r="Z49" s="150"/>
      <c r="AA49" s="148"/>
      <c r="AB49" s="148"/>
      <c r="AC49" s="149"/>
      <c r="AD49" s="149"/>
    </row>
    <row r="50" spans="1:30" s="59" customFormat="1" ht="26.25" customHeight="1">
      <c r="A50" s="83" t="s">
        <v>50</v>
      </c>
      <c r="B50" s="84" t="s">
        <v>128</v>
      </c>
      <c r="C50" s="83" t="s">
        <v>12</v>
      </c>
      <c r="D50" s="85">
        <f t="shared" si="27"/>
        <v>287.30315250000001</v>
      </c>
      <c r="E50" s="86">
        <v>272.84250000000003</v>
      </c>
      <c r="F50" s="86">
        <v>283.75620000000004</v>
      </c>
      <c r="G50" s="86">
        <v>292.26888600000007</v>
      </c>
      <c r="H50" s="86">
        <v>301.03695258000005</v>
      </c>
      <c r="I50" s="86">
        <v>310.06806115740005</v>
      </c>
      <c r="J50" s="86">
        <v>108.6</v>
      </c>
      <c r="K50" s="205">
        <f>R50+T50+X50+V50</f>
        <v>154.184</v>
      </c>
      <c r="L50" s="86">
        <f t="shared" si="28"/>
        <v>262.78399999999999</v>
      </c>
      <c r="M50" s="143">
        <f>R50+T50+V50+X50</f>
        <v>154.184</v>
      </c>
      <c r="N50" s="85">
        <f t="shared" si="29"/>
        <v>-133.11915250000001</v>
      </c>
      <c r="O50" s="87">
        <f t="shared" si="31"/>
        <v>-46.334038224658883</v>
      </c>
      <c r="P50" s="58"/>
      <c r="Q50" s="174" t="s">
        <v>142</v>
      </c>
      <c r="R50" s="159">
        <v>117.801</v>
      </c>
      <c r="S50" s="158" t="s">
        <v>144</v>
      </c>
      <c r="T50" s="159">
        <v>2.25</v>
      </c>
      <c r="U50" s="158" t="s">
        <v>143</v>
      </c>
      <c r="V50" s="159">
        <v>34.133000000000003</v>
      </c>
      <c r="W50" s="158" t="s">
        <v>160</v>
      </c>
      <c r="X50" s="159"/>
      <c r="Y50" s="160" t="s">
        <v>158</v>
      </c>
      <c r="Z50" s="169">
        <f>R50+T50+V50+X50</f>
        <v>154.184</v>
      </c>
      <c r="AA50" s="148"/>
      <c r="AB50" s="148"/>
      <c r="AC50" s="149"/>
      <c r="AD50" s="149"/>
    </row>
    <row r="51" spans="1:30" s="59" customFormat="1" ht="21" customHeight="1">
      <c r="A51" s="83" t="s">
        <v>51</v>
      </c>
      <c r="B51" s="84" t="s">
        <v>129</v>
      </c>
      <c r="C51" s="83" t="s">
        <v>12</v>
      </c>
      <c r="D51" s="85">
        <f t="shared" si="27"/>
        <v>601.52933594538717</v>
      </c>
      <c r="E51" s="86">
        <v>571.25293062239996</v>
      </c>
      <c r="F51" s="86">
        <v>594.10304784729601</v>
      </c>
      <c r="G51" s="86">
        <v>611.92613928271487</v>
      </c>
      <c r="H51" s="86">
        <v>630.28392346119631</v>
      </c>
      <c r="I51" s="86">
        <v>649.19244116503216</v>
      </c>
      <c r="J51" s="86">
        <v>128</v>
      </c>
      <c r="K51" s="205">
        <f>R51+T51</f>
        <v>71</v>
      </c>
      <c r="L51" s="86">
        <f t="shared" si="28"/>
        <v>199</v>
      </c>
      <c r="M51" s="143">
        <f>80+48</f>
        <v>128</v>
      </c>
      <c r="N51" s="85">
        <f t="shared" si="29"/>
        <v>-530.52933594538717</v>
      </c>
      <c r="O51" s="87">
        <f t="shared" si="31"/>
        <v>-88.196751886021715</v>
      </c>
      <c r="P51" s="58"/>
      <c r="Q51" s="166" t="s">
        <v>129</v>
      </c>
      <c r="R51" s="159">
        <v>36</v>
      </c>
      <c r="S51" s="158" t="s">
        <v>168</v>
      </c>
      <c r="T51" s="159">
        <v>35</v>
      </c>
      <c r="U51" s="160" t="s">
        <v>158</v>
      </c>
      <c r="V51" s="161">
        <f>R51+T51</f>
        <v>71</v>
      </c>
      <c r="W51" s="150"/>
      <c r="X51" s="150"/>
      <c r="Y51" s="150"/>
      <c r="Z51" s="150"/>
      <c r="AA51" s="148"/>
      <c r="AB51" s="148"/>
      <c r="AC51" s="149"/>
      <c r="AD51" s="149"/>
    </row>
    <row r="52" spans="1:30" s="59" customFormat="1" ht="18" customHeight="1">
      <c r="A52" s="83" t="s">
        <v>52</v>
      </c>
      <c r="B52" s="84" t="s">
        <v>130</v>
      </c>
      <c r="C52" s="83" t="s">
        <v>12</v>
      </c>
      <c r="D52" s="85">
        <f t="shared" si="27"/>
        <v>2752.1756628014505</v>
      </c>
      <c r="E52" s="86">
        <v>2613.6521014258788</v>
      </c>
      <c r="F52" s="86">
        <v>2718.1981854829141</v>
      </c>
      <c r="G52" s="86">
        <v>2799.7441310474014</v>
      </c>
      <c r="H52" s="86">
        <v>2883.7364549788235</v>
      </c>
      <c r="I52" s="86">
        <v>2970.2485486281885</v>
      </c>
      <c r="J52" s="86">
        <v>976.4</v>
      </c>
      <c r="K52" s="205">
        <f>1667.954</f>
        <v>1667.954</v>
      </c>
      <c r="L52" s="86">
        <f t="shared" si="28"/>
        <v>2644.3539999999998</v>
      </c>
      <c r="M52" s="143">
        <v>3030.623</v>
      </c>
      <c r="N52" s="85">
        <f t="shared" si="29"/>
        <v>-1084.2216628014505</v>
      </c>
      <c r="O52" s="87">
        <f t="shared" si="31"/>
        <v>-39.395074865890535</v>
      </c>
      <c r="P52" s="58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48"/>
      <c r="AB52" s="148"/>
      <c r="AC52" s="149"/>
      <c r="AD52" s="149"/>
    </row>
    <row r="53" spans="1:30" s="59" customFormat="1" ht="18" customHeight="1">
      <c r="A53" s="83" t="s">
        <v>53</v>
      </c>
      <c r="B53" s="84" t="s">
        <v>131</v>
      </c>
      <c r="C53" s="83" t="s">
        <v>12</v>
      </c>
      <c r="D53" s="85">
        <f t="shared" si="27"/>
        <v>0</v>
      </c>
      <c r="E53" s="86"/>
      <c r="F53" s="86">
        <v>0</v>
      </c>
      <c r="G53" s="86">
        <v>0</v>
      </c>
      <c r="H53" s="86">
        <v>0</v>
      </c>
      <c r="I53" s="86">
        <v>0</v>
      </c>
      <c r="J53" s="86">
        <v>342.6</v>
      </c>
      <c r="K53" s="205">
        <f>217.822+295.272</f>
        <v>513.09400000000005</v>
      </c>
      <c r="L53" s="86">
        <f t="shared" si="28"/>
        <v>855.69400000000007</v>
      </c>
      <c r="M53" s="143">
        <v>889.58500000000004</v>
      </c>
      <c r="N53" s="85">
        <f t="shared" si="29"/>
        <v>513.09400000000005</v>
      </c>
      <c r="O53" s="87"/>
      <c r="P53" s="58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48"/>
      <c r="AB53" s="148"/>
      <c r="AC53" s="149"/>
      <c r="AD53" s="149"/>
    </row>
    <row r="54" spans="1:30" s="59" customFormat="1" ht="18" customHeight="1">
      <c r="A54" s="83" t="s">
        <v>54</v>
      </c>
      <c r="B54" s="84" t="s">
        <v>132</v>
      </c>
      <c r="C54" s="83" t="s">
        <v>12</v>
      </c>
      <c r="D54" s="85">
        <f t="shared" si="27"/>
        <v>0</v>
      </c>
      <c r="E54" s="86"/>
      <c r="F54" s="86">
        <v>0</v>
      </c>
      <c r="G54" s="86">
        <v>0</v>
      </c>
      <c r="H54" s="86">
        <v>0</v>
      </c>
      <c r="I54" s="86">
        <v>0</v>
      </c>
      <c r="J54" s="86">
        <v>116.1</v>
      </c>
      <c r="K54" s="205">
        <f>49.729+172.363</f>
        <v>222.09199999999998</v>
      </c>
      <c r="L54" s="86">
        <f t="shared" si="28"/>
        <v>338.19200000000001</v>
      </c>
      <c r="M54" s="143">
        <f>143.634+471.825</f>
        <v>615.45899999999995</v>
      </c>
      <c r="N54" s="85">
        <f t="shared" si="29"/>
        <v>222.09199999999998</v>
      </c>
      <c r="O54" s="87"/>
      <c r="P54" s="58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48"/>
      <c r="AB54" s="148"/>
      <c r="AC54" s="149"/>
      <c r="AD54" s="149"/>
    </row>
    <row r="55" spans="1:30" s="59" customFormat="1" ht="18" customHeight="1">
      <c r="A55" s="83" t="s">
        <v>55</v>
      </c>
      <c r="B55" s="84" t="s">
        <v>133</v>
      </c>
      <c r="C55" s="83" t="s">
        <v>12</v>
      </c>
      <c r="D55" s="85">
        <f t="shared" si="27"/>
        <v>8687.9414620203315</v>
      </c>
      <c r="E55" s="143">
        <v>8250.6566590886341</v>
      </c>
      <c r="F55" s="143">
        <v>8580.6829254521799</v>
      </c>
      <c r="G55" s="143">
        <v>8838.1034132157456</v>
      </c>
      <c r="H55" s="143">
        <v>9103.246515612218</v>
      </c>
      <c r="I55" s="143">
        <v>9376.3439110805848</v>
      </c>
      <c r="J55" s="143">
        <v>199.8</v>
      </c>
      <c r="K55" s="205">
        <f>R55+T55+X55</f>
        <v>161.852</v>
      </c>
      <c r="L55" s="86">
        <f t="shared" si="28"/>
        <v>361.65200000000004</v>
      </c>
      <c r="M55" s="143">
        <f>R55+T55+V55+X55</f>
        <v>161.852</v>
      </c>
      <c r="N55" s="85">
        <f t="shared" si="29"/>
        <v>-8526.0894620203308</v>
      </c>
      <c r="O55" s="87">
        <f t="shared" si="31"/>
        <v>-98.137050062922938</v>
      </c>
      <c r="P55" s="58"/>
      <c r="Q55" s="172" t="s">
        <v>109</v>
      </c>
      <c r="R55" s="159">
        <v>1.538</v>
      </c>
      <c r="S55" s="158" t="s">
        <v>110</v>
      </c>
      <c r="T55" s="159">
        <v>156.696</v>
      </c>
      <c r="U55" s="158" t="s">
        <v>111</v>
      </c>
      <c r="V55" s="159"/>
      <c r="W55" s="158" t="s">
        <v>173</v>
      </c>
      <c r="X55" s="172">
        <v>3.6179999999999999</v>
      </c>
      <c r="Y55" s="160" t="s">
        <v>158</v>
      </c>
      <c r="Z55" s="169">
        <f>R55+T55+V55+X55</f>
        <v>161.852</v>
      </c>
      <c r="AA55" s="148"/>
      <c r="AB55" s="148"/>
      <c r="AC55" s="149"/>
      <c r="AD55" s="149"/>
    </row>
    <row r="56" spans="1:30" s="61" customFormat="1" ht="18" customHeight="1">
      <c r="A56" s="102" t="s">
        <v>56</v>
      </c>
      <c r="B56" s="103" t="s">
        <v>202</v>
      </c>
      <c r="C56" s="102" t="s">
        <v>12</v>
      </c>
      <c r="D56" s="105">
        <f>SUM(D57:D61)</f>
        <v>389.27590478799527</v>
      </c>
      <c r="E56" s="105">
        <f t="shared" ref="E56:M56" si="32">SUM(E57:E61)</f>
        <v>369.6827205964546</v>
      </c>
      <c r="F56" s="105">
        <f t="shared" si="32"/>
        <v>384.47002942024233</v>
      </c>
      <c r="G56" s="105">
        <f t="shared" si="32"/>
        <v>396.0041303028496</v>
      </c>
      <c r="H56" s="105">
        <f t="shared" si="32"/>
        <v>407.88425421193506</v>
      </c>
      <c r="I56" s="105">
        <f t="shared" si="32"/>
        <v>420.12078183829317</v>
      </c>
      <c r="J56" s="108">
        <f>SUM(J57:J61)</f>
        <v>1012.6489999999999</v>
      </c>
      <c r="K56" s="204">
        <f>SUM(K57:K61)</f>
        <v>1264.7179999999998</v>
      </c>
      <c r="L56" s="105">
        <f t="shared" si="32"/>
        <v>2277.3670000000002</v>
      </c>
      <c r="M56" s="105">
        <f t="shared" si="32"/>
        <v>2529.4264299999995</v>
      </c>
      <c r="N56" s="89">
        <f>K56-D56</f>
        <v>875.44209521200457</v>
      </c>
      <c r="O56" s="90">
        <f>K56/D56*100-100</f>
        <v>224.88987487904797</v>
      </c>
      <c r="P56" s="60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6"/>
      <c r="AB56" s="156"/>
      <c r="AC56" s="157"/>
      <c r="AD56" s="157"/>
    </row>
    <row r="57" spans="1:30" s="59" customFormat="1" ht="27.75" customHeight="1">
      <c r="A57" s="83" t="s">
        <v>57</v>
      </c>
      <c r="B57" s="84" t="s">
        <v>138</v>
      </c>
      <c r="C57" s="83" t="s">
        <v>12</v>
      </c>
      <c r="D57" s="85">
        <f t="shared" ref="D57:D61" si="33">F57/12*7+G57/12*5</f>
        <v>240.2688015</v>
      </c>
      <c r="E57" s="143">
        <v>228.1755</v>
      </c>
      <c r="F57" s="143">
        <v>237.30252000000002</v>
      </c>
      <c r="G57" s="143">
        <v>244.42159560000002</v>
      </c>
      <c r="H57" s="143">
        <v>251.75424346800003</v>
      </c>
      <c r="I57" s="143">
        <v>259.30687077204004</v>
      </c>
      <c r="J57" s="88"/>
      <c r="K57" s="205">
        <f>R57+T57</f>
        <v>763.97</v>
      </c>
      <c r="L57" s="86">
        <f t="shared" ref="L57:L62" si="34">J57+K57</f>
        <v>763.97</v>
      </c>
      <c r="M57" s="143">
        <f>R57+T57</f>
        <v>763.97</v>
      </c>
      <c r="N57" s="85">
        <f t="shared" ref="N57:N61" si="35">K57-D57</f>
        <v>523.70119850000003</v>
      </c>
      <c r="O57" s="87">
        <f t="shared" ref="O57:O61" si="36">K57/D57*100-100</f>
        <v>217.96471086987964</v>
      </c>
      <c r="P57" s="58"/>
      <c r="Q57" s="175" t="s">
        <v>145</v>
      </c>
      <c r="R57" s="176">
        <f>269.713+56.273</f>
        <v>325.98600000000005</v>
      </c>
      <c r="S57" s="177" t="s">
        <v>161</v>
      </c>
      <c r="T57" s="178">
        <f>429.981+8.003</f>
        <v>437.98399999999998</v>
      </c>
      <c r="U57" s="160" t="s">
        <v>158</v>
      </c>
      <c r="V57" s="161">
        <f>R57+T57</f>
        <v>763.97</v>
      </c>
      <c r="W57" s="150"/>
      <c r="X57" s="150"/>
      <c r="Y57" s="150"/>
      <c r="Z57" s="150"/>
      <c r="AA57" s="148"/>
      <c r="AB57" s="148"/>
      <c r="AC57" s="149"/>
      <c r="AD57" s="149"/>
    </row>
    <row r="58" spans="1:30" s="59" customFormat="1" ht="18" customHeight="1">
      <c r="A58" s="83" t="s">
        <v>58</v>
      </c>
      <c r="B58" s="84" t="s">
        <v>186</v>
      </c>
      <c r="C58" s="83" t="s">
        <v>12</v>
      </c>
      <c r="D58" s="85">
        <f t="shared" si="33"/>
        <v>74.819335499999994</v>
      </c>
      <c r="E58" s="143">
        <v>71.0535</v>
      </c>
      <c r="F58" s="143">
        <v>73.89564</v>
      </c>
      <c r="G58" s="143">
        <v>76.112509200000005</v>
      </c>
      <c r="H58" s="143">
        <v>78.395884476000006</v>
      </c>
      <c r="I58" s="143">
        <v>80.747761010280001</v>
      </c>
      <c r="J58" s="88">
        <v>23</v>
      </c>
      <c r="K58" s="205">
        <v>6.7859999999999996</v>
      </c>
      <c r="L58" s="86">
        <f t="shared" si="34"/>
        <v>29.786000000000001</v>
      </c>
      <c r="M58" s="143">
        <f>6.69643+23</f>
        <v>29.696429999999999</v>
      </c>
      <c r="N58" s="85">
        <f t="shared" si="35"/>
        <v>-68.033335499999993</v>
      </c>
      <c r="O58" s="87">
        <f t="shared" si="36"/>
        <v>-90.930152005961077</v>
      </c>
      <c r="P58" s="58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48"/>
      <c r="AB58" s="148"/>
      <c r="AC58" s="149"/>
      <c r="AD58" s="149"/>
    </row>
    <row r="59" spans="1:30" s="59" customFormat="1" ht="18" hidden="1" customHeight="1">
      <c r="A59" s="83" t="s">
        <v>59</v>
      </c>
      <c r="B59" s="84" t="s">
        <v>139</v>
      </c>
      <c r="C59" s="83" t="s">
        <v>12</v>
      </c>
      <c r="D59" s="85">
        <f t="shared" si="33"/>
        <v>0</v>
      </c>
      <c r="E59" s="143"/>
      <c r="F59" s="143">
        <v>0</v>
      </c>
      <c r="G59" s="143">
        <v>0</v>
      </c>
      <c r="H59" s="143">
        <v>0</v>
      </c>
      <c r="I59" s="143">
        <v>0</v>
      </c>
      <c r="J59" s="88"/>
      <c r="K59" s="205"/>
      <c r="L59" s="86">
        <f t="shared" si="34"/>
        <v>0</v>
      </c>
      <c r="M59" s="143"/>
      <c r="N59" s="85">
        <f t="shared" si="35"/>
        <v>0</v>
      </c>
      <c r="O59" s="87" t="e">
        <f t="shared" si="36"/>
        <v>#DIV/0!</v>
      </c>
      <c r="P59" s="58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48"/>
      <c r="AB59" s="148"/>
      <c r="AC59" s="149"/>
      <c r="AD59" s="149"/>
    </row>
    <row r="60" spans="1:30" s="59" customFormat="1" ht="18" hidden="1" customHeight="1">
      <c r="A60" s="83" t="s">
        <v>60</v>
      </c>
      <c r="B60" s="84" t="s">
        <v>140</v>
      </c>
      <c r="C60" s="83" t="s">
        <v>12</v>
      </c>
      <c r="D60" s="85">
        <f t="shared" si="33"/>
        <v>0</v>
      </c>
      <c r="E60" s="143"/>
      <c r="F60" s="143">
        <v>0</v>
      </c>
      <c r="G60" s="143">
        <v>0</v>
      </c>
      <c r="H60" s="143">
        <v>0</v>
      </c>
      <c r="I60" s="143">
        <v>0</v>
      </c>
      <c r="J60" s="88"/>
      <c r="K60" s="205"/>
      <c r="L60" s="86">
        <f t="shared" si="34"/>
        <v>0</v>
      </c>
      <c r="M60" s="143"/>
      <c r="N60" s="85">
        <f t="shared" si="35"/>
        <v>0</v>
      </c>
      <c r="O60" s="87" t="e">
        <f t="shared" si="36"/>
        <v>#DIV/0!</v>
      </c>
      <c r="P60" s="58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48"/>
      <c r="AB60" s="148"/>
      <c r="AC60" s="149"/>
      <c r="AD60" s="149"/>
    </row>
    <row r="61" spans="1:30" s="59" customFormat="1" ht="18" customHeight="1">
      <c r="A61" s="83" t="s">
        <v>61</v>
      </c>
      <c r="B61" s="84" t="s">
        <v>141</v>
      </c>
      <c r="C61" s="83" t="s">
        <v>12</v>
      </c>
      <c r="D61" s="85">
        <f t="shared" si="33"/>
        <v>74.187767787995341</v>
      </c>
      <c r="E61" s="143">
        <v>70.453720596454588</v>
      </c>
      <c r="F61" s="143">
        <v>73.271869420242311</v>
      </c>
      <c r="G61" s="143">
        <v>75.47002550284958</v>
      </c>
      <c r="H61" s="143">
        <v>77.734126267935068</v>
      </c>
      <c r="I61" s="143">
        <v>80.066150055973125</v>
      </c>
      <c r="J61" s="88">
        <f>'Расшифровка прочих'!C11</f>
        <v>989.64899999999989</v>
      </c>
      <c r="K61" s="205">
        <f>'Расшифровка прочих'!D11</f>
        <v>493.96199999999999</v>
      </c>
      <c r="L61" s="86">
        <f t="shared" si="34"/>
        <v>1483.6109999999999</v>
      </c>
      <c r="M61" s="143">
        <f>'Расшифровка прочих'!F11</f>
        <v>1735.7599999999998</v>
      </c>
      <c r="N61" s="85">
        <f t="shared" si="35"/>
        <v>419.77423221200468</v>
      </c>
      <c r="O61" s="87">
        <f t="shared" si="36"/>
        <v>565.8267457400575</v>
      </c>
      <c r="P61" s="179"/>
      <c r="Q61" s="180"/>
      <c r="R61" s="181"/>
      <c r="S61" s="180"/>
      <c r="T61" s="181"/>
      <c r="U61" s="180"/>
      <c r="V61" s="181"/>
      <c r="W61" s="180"/>
      <c r="X61" s="181"/>
      <c r="Y61" s="180"/>
      <c r="Z61" s="182"/>
      <c r="AA61" s="183"/>
      <c r="AB61" s="184"/>
      <c r="AC61" s="185"/>
      <c r="AD61" s="186"/>
    </row>
    <row r="62" spans="1:30" s="61" customFormat="1" ht="18" customHeight="1">
      <c r="A62" s="102" t="s">
        <v>84</v>
      </c>
      <c r="B62" s="103" t="s">
        <v>62</v>
      </c>
      <c r="C62" s="102" t="s">
        <v>12</v>
      </c>
      <c r="D62" s="105">
        <f>F62/2+G62/2</f>
        <v>23273.9375</v>
      </c>
      <c r="E62" s="105">
        <v>9064.884</v>
      </c>
      <c r="F62" s="105">
        <v>17051.887999999999</v>
      </c>
      <c r="G62" s="105">
        <v>29495.987000000001</v>
      </c>
      <c r="H62" s="105">
        <v>241417.606</v>
      </c>
      <c r="I62" s="105">
        <v>230933.40900000001</v>
      </c>
      <c r="J62" s="105">
        <v>13058.4</v>
      </c>
      <c r="K62" s="206"/>
      <c r="L62" s="105">
        <f t="shared" si="34"/>
        <v>13058.4</v>
      </c>
      <c r="M62" s="89">
        <v>13058.386</v>
      </c>
      <c r="N62" s="89">
        <f>K62-D62</f>
        <v>-23273.9375</v>
      </c>
      <c r="O62" s="90"/>
      <c r="P62" s="60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6"/>
      <c r="AB62" s="156"/>
      <c r="AC62" s="157"/>
      <c r="AD62" s="157"/>
    </row>
    <row r="63" spans="1:30" s="57" customFormat="1" ht="18" customHeight="1">
      <c r="A63" s="102" t="s">
        <v>63</v>
      </c>
      <c r="B63" s="103" t="s">
        <v>64</v>
      </c>
      <c r="C63" s="102" t="s">
        <v>12</v>
      </c>
      <c r="D63" s="105">
        <f>D41+D16</f>
        <v>314271.77731038613</v>
      </c>
      <c r="E63" s="105">
        <f t="shared" ref="E63:K63" si="37">E41+E16</f>
        <v>262877.56386108219</v>
      </c>
      <c r="F63" s="105">
        <f t="shared" si="37"/>
        <v>281017.07505552541</v>
      </c>
      <c r="G63" s="105">
        <f t="shared" si="37"/>
        <v>358339.54066719121</v>
      </c>
      <c r="H63" s="105">
        <f t="shared" si="37"/>
        <v>521458.27294720698</v>
      </c>
      <c r="I63" s="105">
        <f t="shared" si="37"/>
        <v>519375.29595562315</v>
      </c>
      <c r="J63" s="105">
        <f t="shared" si="37"/>
        <v>147456.34899999999</v>
      </c>
      <c r="K63" s="207">
        <f t="shared" si="37"/>
        <v>186714.46399999998</v>
      </c>
      <c r="L63" s="105">
        <f>L41+L16</f>
        <v>334170.81300000002</v>
      </c>
      <c r="M63" s="89">
        <f>M41+M16</f>
        <v>331341.65643000003</v>
      </c>
      <c r="N63" s="105">
        <f>N41+N16</f>
        <v>-127557.31331038615</v>
      </c>
      <c r="O63" s="90">
        <f>K63/D63*100-100</f>
        <v>-40.588217752816526</v>
      </c>
      <c r="P63" s="56">
        <v>100</v>
      </c>
      <c r="Q63" s="171"/>
      <c r="R63" s="171"/>
      <c r="S63" s="171"/>
      <c r="T63" s="137"/>
      <c r="U63" s="137"/>
      <c r="V63" s="137"/>
      <c r="W63" s="137"/>
      <c r="X63" s="137"/>
      <c r="Y63" s="137"/>
      <c r="Z63" s="137"/>
      <c r="AA63" s="138"/>
      <c r="AB63" s="138"/>
      <c r="AC63" s="139"/>
      <c r="AD63" s="139"/>
    </row>
    <row r="64" spans="1:30" s="57" customFormat="1" ht="18" customHeight="1">
      <c r="A64" s="102" t="s">
        <v>65</v>
      </c>
      <c r="B64" s="103" t="s">
        <v>66</v>
      </c>
      <c r="C64" s="102" t="s">
        <v>12</v>
      </c>
      <c r="D64" s="105"/>
      <c r="E64" s="105">
        <f t="shared" ref="E64:M64" si="38">E66-E63</f>
        <v>1.3891782145947218E-4</v>
      </c>
      <c r="F64" s="105">
        <f t="shared" si="38"/>
        <v>-5.5525393690913916E-5</v>
      </c>
      <c r="G64" s="105">
        <f>G66-G63</f>
        <v>-59124.95066719118</v>
      </c>
      <c r="H64" s="105">
        <f t="shared" si="38"/>
        <v>-272901.32748250791</v>
      </c>
      <c r="I64" s="105">
        <f t="shared" si="38"/>
        <v>-427700.88824034535</v>
      </c>
      <c r="J64" s="105">
        <v>16203.1</v>
      </c>
      <c r="K64" s="206">
        <f>K66-K63</f>
        <v>1458.2500000000291</v>
      </c>
      <c r="L64" s="107">
        <f>L66-L63</f>
        <v>17661.401000000013</v>
      </c>
      <c r="M64" s="89">
        <f t="shared" si="38"/>
        <v>29274.244569999981</v>
      </c>
      <c r="N64" s="89">
        <f t="shared" ref="N64:N65" si="39">L64-D64</f>
        <v>17661.401000000013</v>
      </c>
      <c r="O64" s="90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8"/>
      <c r="AB64" s="138"/>
      <c r="AC64" s="139"/>
      <c r="AD64" s="139"/>
    </row>
    <row r="65" spans="1:30" s="57" customFormat="1" ht="18" hidden="1" customHeight="1">
      <c r="A65" s="102"/>
      <c r="B65" s="103" t="s">
        <v>67</v>
      </c>
      <c r="C65" s="102" t="s">
        <v>12</v>
      </c>
      <c r="D65" s="85"/>
      <c r="E65" s="85"/>
      <c r="F65" s="85"/>
      <c r="G65" s="85"/>
      <c r="H65" s="85"/>
      <c r="I65" s="85"/>
      <c r="J65" s="85"/>
      <c r="K65" s="208"/>
      <c r="L65" s="85"/>
      <c r="M65" s="85"/>
      <c r="N65" s="89">
        <f t="shared" si="39"/>
        <v>0</v>
      </c>
      <c r="O65" s="90" t="e">
        <f>L65/D65*100-100</f>
        <v>#DIV/0!</v>
      </c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8"/>
      <c r="AB65" s="138"/>
      <c r="AC65" s="139"/>
      <c r="AD65" s="139"/>
    </row>
    <row r="66" spans="1:30" s="57" customFormat="1" ht="18" customHeight="1">
      <c r="A66" s="102" t="s">
        <v>68</v>
      </c>
      <c r="B66" s="103" t="s">
        <v>69</v>
      </c>
      <c r="C66" s="102" t="s">
        <v>12</v>
      </c>
      <c r="D66" s="105">
        <f t="shared" ref="D66" si="40">F66/12*7+G66/12*5</f>
        <v>288599.37291666667</v>
      </c>
      <c r="E66" s="89">
        <v>262877.56400000001</v>
      </c>
      <c r="F66" s="89">
        <v>281017.07500000001</v>
      </c>
      <c r="G66" s="89">
        <v>299214.59000000003</v>
      </c>
      <c r="H66" s="89">
        <f>I66/12*5+M66/12*7</f>
        <v>248556.94546469906</v>
      </c>
      <c r="I66" s="89">
        <f>M66/12*5+N66/12*7</f>
        <v>91674.40771527779</v>
      </c>
      <c r="J66" s="89">
        <v>163659.5</v>
      </c>
      <c r="K66" s="206">
        <v>188172.71400000001</v>
      </c>
      <c r="L66" s="89">
        <f>J66+K66</f>
        <v>351832.21400000004</v>
      </c>
      <c r="M66" s="89">
        <v>360615.90100000001</v>
      </c>
      <c r="N66" s="89">
        <f>K66-D66</f>
        <v>-100426.65891666667</v>
      </c>
      <c r="O66" s="90">
        <f>K66/D66*100-100</f>
        <v>-34.79794772307595</v>
      </c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8"/>
      <c r="AB66" s="138"/>
      <c r="AC66" s="139"/>
      <c r="AD66" s="139"/>
    </row>
    <row r="67" spans="1:30" s="57" customFormat="1" ht="18" customHeight="1">
      <c r="A67" s="102" t="s">
        <v>70</v>
      </c>
      <c r="B67" s="109" t="s">
        <v>71</v>
      </c>
      <c r="C67" s="102" t="s">
        <v>72</v>
      </c>
      <c r="D67" s="105">
        <f>F67/12*7+G67/12*5</f>
        <v>14382.583749999998</v>
      </c>
      <c r="E67" s="105">
        <v>13984.038</v>
      </c>
      <c r="F67" s="105">
        <v>14263.72</v>
      </c>
      <c r="G67" s="105">
        <v>14548.993</v>
      </c>
      <c r="H67" s="105">
        <v>14288.861810010472</v>
      </c>
      <c r="I67" s="105">
        <v>14297.464181210753</v>
      </c>
      <c r="J67" s="105">
        <v>12147.3</v>
      </c>
      <c r="K67" s="207">
        <v>11521.569482000001</v>
      </c>
      <c r="L67" s="89">
        <f>J67+K67</f>
        <v>23668.869482000002</v>
      </c>
      <c r="M67" s="110">
        <v>27362.416639999999</v>
      </c>
      <c r="N67" s="89">
        <f>K67-D67</f>
        <v>-2861.0142679999972</v>
      </c>
      <c r="O67" s="90">
        <f>K67/D67*100-100</f>
        <v>-19.892213511358818</v>
      </c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8"/>
      <c r="AB67" s="138"/>
      <c r="AC67" s="139"/>
      <c r="AD67" s="139"/>
    </row>
    <row r="68" spans="1:30" s="57" customFormat="1" ht="18" hidden="1" customHeight="1">
      <c r="A68" s="102"/>
      <c r="B68" s="109" t="s">
        <v>182</v>
      </c>
      <c r="C68" s="102" t="s">
        <v>183</v>
      </c>
      <c r="D68" s="105"/>
      <c r="E68" s="105"/>
      <c r="F68" s="105"/>
      <c r="G68" s="105"/>
      <c r="H68" s="105"/>
      <c r="I68" s="105"/>
      <c r="J68" s="105"/>
      <c r="K68" s="106"/>
      <c r="L68" s="110"/>
      <c r="M68" s="110"/>
      <c r="N68" s="89"/>
      <c r="O68" s="90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8"/>
      <c r="AB68" s="138"/>
      <c r="AC68" s="139"/>
      <c r="AD68" s="139"/>
    </row>
    <row r="69" spans="1:30" s="57" customFormat="1" ht="18" customHeight="1">
      <c r="A69" s="111" t="s">
        <v>73</v>
      </c>
      <c r="B69" s="112" t="s">
        <v>74</v>
      </c>
      <c r="C69" s="102" t="s">
        <v>5</v>
      </c>
      <c r="D69" s="113">
        <v>35</v>
      </c>
      <c r="E69" s="114">
        <v>16.48</v>
      </c>
      <c r="F69" s="114">
        <v>35</v>
      </c>
      <c r="G69" s="114">
        <v>35</v>
      </c>
      <c r="H69" s="114">
        <v>35</v>
      </c>
      <c r="I69" s="114">
        <v>35</v>
      </c>
      <c r="J69" s="89">
        <v>35</v>
      </c>
      <c r="K69" s="115">
        <v>35</v>
      </c>
      <c r="L69" s="115">
        <v>35</v>
      </c>
      <c r="M69" s="110">
        <v>35</v>
      </c>
      <c r="N69" s="89"/>
      <c r="O69" s="90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8"/>
      <c r="AB69" s="138"/>
      <c r="AC69" s="139"/>
      <c r="AD69" s="139"/>
    </row>
    <row r="70" spans="1:30" s="57" customFormat="1" ht="18" customHeight="1">
      <c r="A70" s="111"/>
      <c r="B70" s="112"/>
      <c r="C70" s="102" t="s">
        <v>72</v>
      </c>
      <c r="D70" s="105">
        <f t="shared" ref="D70" si="41">F70/12*7+G70/12*5</f>
        <v>20107.916666666668</v>
      </c>
      <c r="E70" s="105">
        <v>26476</v>
      </c>
      <c r="F70" s="105">
        <v>28875</v>
      </c>
      <c r="G70" s="105">
        <v>7834</v>
      </c>
      <c r="H70" s="105">
        <v>28875</v>
      </c>
      <c r="I70" s="105">
        <v>28875</v>
      </c>
      <c r="J70" s="105">
        <v>5736.4</v>
      </c>
      <c r="K70" s="207">
        <v>14203.4</v>
      </c>
      <c r="L70" s="89">
        <f>D70+J70</f>
        <v>25844.316666666666</v>
      </c>
      <c r="M70" s="89">
        <f>579.5+458.5+427.1+3729+2042.3+762+212.1+60.1+331.8+659.2+859.6+2164.8+231.7+403.9</f>
        <v>12921.6</v>
      </c>
      <c r="N70" s="89">
        <f>K70-D70</f>
        <v>-5904.5166666666682</v>
      </c>
      <c r="O70" s="90">
        <f>K70/D70*100-100</f>
        <v>-29.36413933152366</v>
      </c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8"/>
      <c r="AB70" s="138"/>
      <c r="AC70" s="139"/>
      <c r="AD70" s="139"/>
    </row>
    <row r="71" spans="1:30" s="72" customFormat="1" ht="19.5" hidden="1">
      <c r="A71" s="92"/>
      <c r="B71" s="116" t="s">
        <v>75</v>
      </c>
      <c r="C71" s="92"/>
      <c r="D71" s="97">
        <f>E71/12*5+F71/12*7</f>
        <v>0</v>
      </c>
      <c r="E71" s="117"/>
      <c r="F71" s="117"/>
      <c r="G71" s="117"/>
      <c r="H71" s="117"/>
      <c r="I71" s="117"/>
      <c r="J71" s="117"/>
      <c r="K71" s="187"/>
      <c r="L71" s="117"/>
      <c r="M71" s="188"/>
      <c r="N71" s="118">
        <f t="shared" ref="N71:N75" si="42">L71-D71</f>
        <v>0</v>
      </c>
      <c r="O71" s="119" t="e">
        <f t="shared" ref="O71:O75" si="43">L71/D71*100-100</f>
        <v>#DIV/0!</v>
      </c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90"/>
      <c r="AB71" s="190"/>
      <c r="AC71" s="191"/>
      <c r="AD71" s="191"/>
    </row>
    <row r="72" spans="1:30" s="72" customFormat="1" ht="21" customHeight="1">
      <c r="A72" s="98"/>
      <c r="B72" s="103" t="s">
        <v>82</v>
      </c>
      <c r="C72" s="98" t="s">
        <v>76</v>
      </c>
      <c r="D72" s="120">
        <f>E72/12*5+F72/12*7</f>
        <v>132</v>
      </c>
      <c r="E72" s="120">
        <v>132</v>
      </c>
      <c r="F72" s="120">
        <v>132</v>
      </c>
      <c r="G72" s="120">
        <v>132</v>
      </c>
      <c r="H72" s="120">
        <v>132</v>
      </c>
      <c r="I72" s="120">
        <v>132</v>
      </c>
      <c r="J72" s="118">
        <f>SUM(J74:J75)</f>
        <v>132</v>
      </c>
      <c r="K72" s="192">
        <f>SUM(K74:K75)</f>
        <v>132</v>
      </c>
      <c r="L72" s="119">
        <f t="shared" ref="L72:L73" si="44">(J72*5+K72*4)/9</f>
        <v>132</v>
      </c>
      <c r="M72" s="193">
        <f>M74+M75</f>
        <v>132</v>
      </c>
      <c r="N72" s="97">
        <f t="shared" si="42"/>
        <v>0</v>
      </c>
      <c r="O72" s="87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90"/>
      <c r="AB72" s="190"/>
      <c r="AC72" s="191"/>
      <c r="AD72" s="191"/>
    </row>
    <row r="73" spans="1:30" ht="18.75" hidden="1">
      <c r="A73" s="92"/>
      <c r="B73" s="93" t="s">
        <v>77</v>
      </c>
      <c r="C73" s="92"/>
      <c r="D73" s="94"/>
      <c r="E73" s="94"/>
      <c r="F73" s="94"/>
      <c r="G73" s="94"/>
      <c r="H73" s="94"/>
      <c r="I73" s="94"/>
      <c r="J73" s="97"/>
      <c r="K73" s="194"/>
      <c r="L73" s="95">
        <f t="shared" si="44"/>
        <v>0</v>
      </c>
      <c r="M73" s="100"/>
      <c r="N73" s="97">
        <f t="shared" si="42"/>
        <v>0</v>
      </c>
      <c r="O73" s="87" t="e">
        <f t="shared" ref="O72:O76" si="45">K73/D73*100-100</f>
        <v>#DIV/0!</v>
      </c>
    </row>
    <row r="74" spans="1:30" ht="23.25" customHeight="1">
      <c r="A74" s="94"/>
      <c r="B74" s="96" t="s">
        <v>78</v>
      </c>
      <c r="C74" s="94" t="s">
        <v>76</v>
      </c>
      <c r="D74" s="94">
        <f>E74/12*5+F74/12*7</f>
        <v>121.99999999999999</v>
      </c>
      <c r="E74" s="94">
        <v>122</v>
      </c>
      <c r="F74" s="94">
        <v>122</v>
      </c>
      <c r="G74" s="94">
        <v>122</v>
      </c>
      <c r="H74" s="94">
        <v>122</v>
      </c>
      <c r="I74" s="94">
        <v>122</v>
      </c>
      <c r="J74" s="97">
        <v>122</v>
      </c>
      <c r="K74" s="195">
        <v>119</v>
      </c>
      <c r="L74" s="95">
        <f>(J74*5+K74*4)/9</f>
        <v>120.66666666666667</v>
      </c>
      <c r="M74" s="196">
        <v>122</v>
      </c>
      <c r="N74" s="97">
        <f t="shared" si="42"/>
        <v>-1.3333333333333144</v>
      </c>
      <c r="O74" s="87">
        <f t="shared" si="45"/>
        <v>-2.4590163934426101</v>
      </c>
    </row>
    <row r="75" spans="1:30" ht="23.25" customHeight="1">
      <c r="A75" s="96"/>
      <c r="B75" s="96" t="s">
        <v>79</v>
      </c>
      <c r="C75" s="94" t="s">
        <v>76</v>
      </c>
      <c r="D75" s="94">
        <f>E75/12*5+F75/12*7</f>
        <v>10</v>
      </c>
      <c r="E75" s="97">
        <v>10</v>
      </c>
      <c r="F75" s="97">
        <v>10</v>
      </c>
      <c r="G75" s="97">
        <v>10</v>
      </c>
      <c r="H75" s="97">
        <v>10</v>
      </c>
      <c r="I75" s="97">
        <v>10</v>
      </c>
      <c r="J75" s="97">
        <v>10</v>
      </c>
      <c r="K75" s="195">
        <v>13</v>
      </c>
      <c r="L75" s="95">
        <f>(J75*5+K75*4)/9</f>
        <v>11.333333333333334</v>
      </c>
      <c r="M75" s="196">
        <v>10</v>
      </c>
      <c r="N75" s="97">
        <f t="shared" si="42"/>
        <v>1.3333333333333339</v>
      </c>
      <c r="O75" s="87">
        <f t="shared" si="45"/>
        <v>30</v>
      </c>
    </row>
    <row r="76" spans="1:30" s="72" customFormat="1" ht="24" customHeight="1">
      <c r="A76" s="92"/>
      <c r="B76" s="92" t="s">
        <v>80</v>
      </c>
      <c r="C76" s="98" t="s">
        <v>81</v>
      </c>
      <c r="D76" s="118">
        <f>(D24+D44)/12/D72*1000</f>
        <v>75712.07979357017</v>
      </c>
      <c r="E76" s="118">
        <f t="shared" ref="E76:I76" si="46">(E24+E44)/12/E72*1000</f>
        <v>71901.310345270802</v>
      </c>
      <c r="F76" s="118">
        <f t="shared" si="46"/>
        <v>74777.362759081632</v>
      </c>
      <c r="G76" s="118">
        <f t="shared" si="46"/>
        <v>77020.683641854077</v>
      </c>
      <c r="H76" s="118">
        <f t="shared" si="46"/>
        <v>79331.304151109725</v>
      </c>
      <c r="I76" s="118">
        <f t="shared" si="46"/>
        <v>81711.243275643021</v>
      </c>
      <c r="J76" s="118">
        <f>(J24+J44)/5/J72*1000</f>
        <v>80599.545454545456</v>
      </c>
      <c r="K76" s="118">
        <f>(K24+K44)/4/K72*1000</f>
        <v>131728.72727272726</v>
      </c>
      <c r="L76" s="118">
        <f>(L24+L44)/9/L72*1000</f>
        <v>103323.62626262625</v>
      </c>
      <c r="M76" s="118"/>
      <c r="N76" s="118"/>
      <c r="O76" s="87">
        <f t="shared" si="45"/>
        <v>73.986406966876501</v>
      </c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90"/>
      <c r="AB76" s="190"/>
      <c r="AC76" s="191"/>
      <c r="AD76" s="191"/>
    </row>
    <row r="77" spans="1:30" ht="18.75" hidden="1">
      <c r="A77" s="98"/>
      <c r="B77" s="93" t="s">
        <v>77</v>
      </c>
      <c r="C77" s="98"/>
      <c r="D77" s="97"/>
      <c r="E77" s="99"/>
      <c r="F77" s="99"/>
      <c r="G77" s="99"/>
      <c r="H77" s="99"/>
      <c r="I77" s="99"/>
      <c r="J77" s="99"/>
      <c r="K77" s="197"/>
      <c r="L77" s="99"/>
      <c r="M77" s="100"/>
      <c r="N77" s="118"/>
      <c r="O77" s="119"/>
    </row>
    <row r="78" spans="1:30" ht="18.75">
      <c r="A78" s="101"/>
      <c r="B78" s="101" t="s">
        <v>78</v>
      </c>
      <c r="C78" s="98" t="s">
        <v>81</v>
      </c>
      <c r="D78" s="99">
        <f>D24/12/D74*1000</f>
        <v>74508.530019934376</v>
      </c>
      <c r="E78" s="99">
        <f t="shared" ref="E78:I78" si="47">E24/12/E74*1000</f>
        <v>70758.338100602428</v>
      </c>
      <c r="F78" s="99">
        <f t="shared" si="47"/>
        <v>73588.671624626528</v>
      </c>
      <c r="G78" s="99">
        <f t="shared" si="47"/>
        <v>75796.331773365324</v>
      </c>
      <c r="H78" s="99">
        <f t="shared" si="47"/>
        <v>78070.221726566291</v>
      </c>
      <c r="I78" s="99">
        <f t="shared" si="47"/>
        <v>80412.328378363265</v>
      </c>
      <c r="J78" s="99">
        <f>J24/5/J74*1000</f>
        <v>76919.836065573763</v>
      </c>
      <c r="K78" s="99">
        <f>K24/6/K74*1000</f>
        <v>81603.722689075628</v>
      </c>
      <c r="L78" s="99">
        <f>L24/9/L74*1000</f>
        <v>96856.499079189671</v>
      </c>
      <c r="M78" s="99">
        <f>M24/6/M74*1000</f>
        <v>151266.15846994534</v>
      </c>
      <c r="N78" s="118"/>
      <c r="O78" s="87">
        <f t="shared" ref="O78:O79" si="48">K78/D78*100-100</f>
        <v>9.5226582342222628</v>
      </c>
    </row>
    <row r="79" spans="1:30" ht="18.75">
      <c r="A79" s="101"/>
      <c r="B79" s="101" t="s">
        <v>79</v>
      </c>
      <c r="C79" s="98" t="s">
        <v>81</v>
      </c>
      <c r="D79" s="99">
        <f>D44/12/D75*1000</f>
        <v>90395.387031926934</v>
      </c>
      <c r="E79" s="99">
        <f t="shared" ref="E79:I79" si="49">E44/12/E75*1000</f>
        <v>85845.571730224998</v>
      </c>
      <c r="F79" s="99">
        <f t="shared" si="49"/>
        <v>89279.394599434017</v>
      </c>
      <c r="G79" s="99">
        <f t="shared" si="49"/>
        <v>91957.776437417037</v>
      </c>
      <c r="H79" s="99">
        <f t="shared" si="49"/>
        <v>94716.509730539561</v>
      </c>
      <c r="I79" s="99">
        <f t="shared" si="49"/>
        <v>97558.005022455749</v>
      </c>
      <c r="J79" s="99">
        <f>J44/5/J75*1000</f>
        <v>125492</v>
      </c>
      <c r="K79" s="99">
        <f>K44/6/K75*1000</f>
        <v>144714.23076923078</v>
      </c>
      <c r="L79" s="99">
        <f>L44/9/L75*1000</f>
        <v>172179.50980392154</v>
      </c>
      <c r="M79" s="99">
        <f>M44/6/M75*1000</f>
        <v>245327.50000000003</v>
      </c>
      <c r="N79" s="118"/>
      <c r="O79" s="87">
        <f t="shared" si="48"/>
        <v>60.090282835028802</v>
      </c>
    </row>
    <row r="80" spans="1:30" s="46" customFormat="1" ht="33" customHeight="1">
      <c r="A80" s="44"/>
      <c r="B80" s="69" t="s">
        <v>90</v>
      </c>
      <c r="C80" s="44"/>
      <c r="D80" s="70"/>
      <c r="E80" s="45" t="s">
        <v>93</v>
      </c>
      <c r="F80" s="45"/>
      <c r="G80" s="45"/>
      <c r="H80" s="45"/>
      <c r="I80" s="45"/>
      <c r="J80" s="45"/>
      <c r="K80" s="45" t="s">
        <v>93</v>
      </c>
      <c r="L80" s="71" t="s">
        <v>93</v>
      </c>
      <c r="N80" s="45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9"/>
      <c r="AB80" s="199"/>
      <c r="AC80" s="200"/>
      <c r="AD80" s="200"/>
    </row>
    <row r="81" spans="1:30" s="46" customFormat="1" ht="33" customHeight="1">
      <c r="A81" s="44"/>
      <c r="B81" s="69" t="s">
        <v>91</v>
      </c>
      <c r="C81" s="44"/>
      <c r="D81" s="70"/>
      <c r="E81" s="45" t="s">
        <v>94</v>
      </c>
      <c r="F81" s="45"/>
      <c r="G81" s="45"/>
      <c r="H81" s="45"/>
      <c r="I81" s="45"/>
      <c r="J81" s="45"/>
      <c r="K81" s="45" t="s">
        <v>94</v>
      </c>
      <c r="L81" s="71" t="s">
        <v>94</v>
      </c>
      <c r="N81" s="45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9"/>
      <c r="AB81" s="199"/>
      <c r="AC81" s="200"/>
      <c r="AD81" s="200"/>
    </row>
    <row r="82" spans="1:30" s="46" customFormat="1" ht="33" customHeight="1">
      <c r="A82" s="44"/>
      <c r="B82" s="69" t="s">
        <v>92</v>
      </c>
      <c r="C82" s="44"/>
      <c r="D82" s="70"/>
      <c r="E82" s="45" t="s">
        <v>95</v>
      </c>
      <c r="F82" s="45"/>
      <c r="G82" s="45"/>
      <c r="H82" s="45"/>
      <c r="I82" s="45"/>
      <c r="J82" s="45"/>
      <c r="K82" s="45" t="s">
        <v>95</v>
      </c>
      <c r="L82" s="71" t="s">
        <v>95</v>
      </c>
      <c r="N82" s="45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9"/>
      <c r="AB82" s="199"/>
      <c r="AC82" s="200"/>
      <c r="AD82" s="200"/>
    </row>
    <row r="83" spans="1:30" s="3" customFormat="1">
      <c r="A83" s="1"/>
      <c r="B83" s="2"/>
      <c r="C83" s="1"/>
      <c r="D83" s="37"/>
      <c r="E83" s="38"/>
      <c r="F83" s="38"/>
      <c r="G83" s="38"/>
      <c r="H83" s="38"/>
      <c r="I83" s="38"/>
      <c r="J83" s="38"/>
      <c r="K83" s="68"/>
      <c r="L83" s="38"/>
      <c r="M83" s="38"/>
      <c r="N83" s="38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2"/>
      <c r="AB83" s="202"/>
      <c r="AC83" s="203"/>
      <c r="AD83" s="203"/>
    </row>
    <row r="84" spans="1:30" s="3" customFormat="1">
      <c r="A84" s="1"/>
      <c r="B84" s="2"/>
      <c r="C84" s="1"/>
      <c r="D84" s="37"/>
      <c r="E84" s="38"/>
      <c r="F84" s="38"/>
      <c r="G84" s="38"/>
      <c r="H84" s="38"/>
      <c r="I84" s="38"/>
      <c r="J84" s="38"/>
      <c r="K84" s="68"/>
      <c r="L84" s="38"/>
      <c r="M84" s="38"/>
      <c r="N84" s="38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2"/>
      <c r="AB84" s="202"/>
      <c r="AC84" s="203"/>
      <c r="AD84" s="203"/>
    </row>
    <row r="85" spans="1:30" s="3" customFormat="1">
      <c r="A85" s="1"/>
      <c r="B85" s="2"/>
      <c r="C85" s="1"/>
      <c r="D85" s="37"/>
      <c r="E85" s="38"/>
      <c r="F85" s="38"/>
      <c r="G85" s="38"/>
      <c r="H85" s="38"/>
      <c r="I85" s="38"/>
      <c r="J85" s="38"/>
      <c r="K85" s="68"/>
      <c r="L85" s="38"/>
      <c r="M85" s="38"/>
      <c r="N85" s="38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2"/>
      <c r="AB85" s="202"/>
      <c r="AC85" s="203"/>
      <c r="AD85" s="203"/>
    </row>
    <row r="86" spans="1:30" s="3" customFormat="1">
      <c r="A86" s="1"/>
      <c r="B86" s="2"/>
      <c r="C86" s="1"/>
      <c r="D86" s="37"/>
      <c r="E86" s="38"/>
      <c r="F86" s="38"/>
      <c r="G86" s="38"/>
      <c r="H86" s="38"/>
      <c r="I86" s="38"/>
      <c r="J86" s="38"/>
      <c r="K86" s="68"/>
      <c r="L86" s="38"/>
      <c r="M86" s="38"/>
      <c r="N86" s="38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2"/>
      <c r="AB86" s="202"/>
      <c r="AC86" s="203"/>
      <c r="AD86" s="203"/>
    </row>
    <row r="87" spans="1:30" s="3" customFormat="1">
      <c r="A87" s="1"/>
      <c r="B87" s="2"/>
      <c r="C87" s="1"/>
      <c r="D87" s="37"/>
      <c r="E87" s="38"/>
      <c r="F87" s="38"/>
      <c r="G87" s="38"/>
      <c r="H87" s="38"/>
      <c r="I87" s="38"/>
      <c r="J87" s="38"/>
      <c r="K87" s="68"/>
      <c r="L87" s="38"/>
      <c r="M87" s="38"/>
      <c r="N87" s="38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2"/>
      <c r="AB87" s="202"/>
      <c r="AC87" s="203"/>
      <c r="AD87" s="203"/>
    </row>
    <row r="88" spans="1:30" s="3" customFormat="1">
      <c r="A88" s="1"/>
      <c r="B88" s="2"/>
      <c r="C88" s="1"/>
      <c r="D88" s="37"/>
      <c r="E88" s="38"/>
      <c r="F88" s="38"/>
      <c r="G88" s="38"/>
      <c r="H88" s="38"/>
      <c r="I88" s="38"/>
      <c r="J88" s="38"/>
      <c r="K88" s="68"/>
      <c r="L88" s="38"/>
      <c r="M88" s="38"/>
      <c r="N88" s="38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2"/>
      <c r="AB88" s="202"/>
      <c r="AC88" s="203"/>
      <c r="AD88" s="203"/>
    </row>
    <row r="89" spans="1:30" s="3" customFormat="1">
      <c r="A89" s="1"/>
      <c r="B89" s="2"/>
      <c r="C89" s="1"/>
      <c r="D89" s="37"/>
      <c r="E89" s="38"/>
      <c r="F89" s="38"/>
      <c r="G89" s="38"/>
      <c r="H89" s="38"/>
      <c r="I89" s="38"/>
      <c r="J89" s="38"/>
      <c r="K89" s="68"/>
      <c r="L89" s="38"/>
      <c r="M89" s="38"/>
      <c r="N89" s="38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2"/>
      <c r="AB89" s="202"/>
      <c r="AC89" s="203"/>
      <c r="AD89" s="203"/>
    </row>
    <row r="90" spans="1:30" s="3" customFormat="1">
      <c r="A90" s="1"/>
      <c r="B90" s="2"/>
      <c r="C90" s="1"/>
      <c r="D90" s="37"/>
      <c r="E90" s="38"/>
      <c r="F90" s="38"/>
      <c r="G90" s="38"/>
      <c r="H90" s="38"/>
      <c r="I90" s="38"/>
      <c r="J90" s="38"/>
      <c r="K90" s="68"/>
      <c r="L90" s="38"/>
      <c r="M90" s="38"/>
      <c r="N90" s="38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2"/>
      <c r="AB90" s="202"/>
      <c r="AC90" s="203"/>
      <c r="AD90" s="203"/>
    </row>
    <row r="91" spans="1:30" s="3" customFormat="1">
      <c r="A91" s="1"/>
      <c r="B91" s="2"/>
      <c r="C91" s="1"/>
      <c r="D91" s="37"/>
      <c r="E91" s="38"/>
      <c r="F91" s="38"/>
      <c r="G91" s="38"/>
      <c r="H91" s="38"/>
      <c r="I91" s="38"/>
      <c r="J91" s="38"/>
      <c r="K91" s="68"/>
      <c r="L91" s="38"/>
      <c r="M91" s="38"/>
      <c r="N91" s="38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2"/>
      <c r="AB91" s="202"/>
      <c r="AC91" s="203"/>
      <c r="AD91" s="203"/>
    </row>
    <row r="92" spans="1:30" s="3" customFormat="1">
      <c r="A92" s="1"/>
      <c r="B92" s="2"/>
      <c r="C92" s="1"/>
      <c r="D92" s="37"/>
      <c r="E92" s="38"/>
      <c r="F92" s="38"/>
      <c r="G92" s="38"/>
      <c r="H92" s="38"/>
      <c r="I92" s="38"/>
      <c r="J92" s="38"/>
      <c r="K92" s="68"/>
      <c r="L92" s="38"/>
      <c r="M92" s="38"/>
      <c r="N92" s="38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2"/>
      <c r="AB92" s="202"/>
      <c r="AC92" s="203"/>
      <c r="AD92" s="203"/>
    </row>
    <row r="93" spans="1:30" s="3" customFormat="1">
      <c r="A93" s="1"/>
      <c r="B93" s="2"/>
      <c r="C93" s="1"/>
      <c r="D93" s="37"/>
      <c r="E93" s="38"/>
      <c r="F93" s="38"/>
      <c r="G93" s="38"/>
      <c r="H93" s="38"/>
      <c r="I93" s="38"/>
      <c r="J93" s="38"/>
      <c r="K93" s="68"/>
      <c r="L93" s="38"/>
      <c r="M93" s="38"/>
      <c r="N93" s="38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2"/>
      <c r="AB93" s="202"/>
      <c r="AC93" s="203"/>
      <c r="AD93" s="203"/>
    </row>
    <row r="94" spans="1:30" s="3" customFormat="1">
      <c r="A94" s="1"/>
      <c r="B94" s="2"/>
      <c r="C94" s="1"/>
      <c r="D94" s="37"/>
      <c r="E94" s="38"/>
      <c r="F94" s="38"/>
      <c r="G94" s="38"/>
      <c r="H94" s="38"/>
      <c r="I94" s="38"/>
      <c r="J94" s="38"/>
      <c r="K94" s="68"/>
      <c r="L94" s="38"/>
      <c r="M94" s="38"/>
      <c r="N94" s="38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2"/>
      <c r="AB94" s="202"/>
      <c r="AC94" s="203"/>
      <c r="AD94" s="203"/>
    </row>
    <row r="95" spans="1:30" s="3" customFormat="1">
      <c r="A95" s="1"/>
      <c r="B95" s="2"/>
      <c r="C95" s="1"/>
      <c r="D95" s="37"/>
      <c r="E95" s="38"/>
      <c r="F95" s="38"/>
      <c r="G95" s="38"/>
      <c r="H95" s="38"/>
      <c r="I95" s="38"/>
      <c r="J95" s="38"/>
      <c r="K95" s="68"/>
      <c r="L95" s="38"/>
      <c r="M95" s="38"/>
      <c r="N95" s="38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2"/>
      <c r="AB95" s="202"/>
      <c r="AC95" s="203"/>
      <c r="AD95" s="203"/>
    </row>
    <row r="96" spans="1:30" s="3" customFormat="1">
      <c r="A96" s="1"/>
      <c r="B96" s="2"/>
      <c r="C96" s="1"/>
      <c r="D96" s="37"/>
      <c r="E96" s="38"/>
      <c r="F96" s="38"/>
      <c r="G96" s="38"/>
      <c r="H96" s="38"/>
      <c r="I96" s="38"/>
      <c r="J96" s="38"/>
      <c r="K96" s="68"/>
      <c r="L96" s="38"/>
      <c r="M96" s="38"/>
      <c r="N96" s="38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2"/>
      <c r="AB96" s="202"/>
      <c r="AC96" s="203"/>
      <c r="AD96" s="203"/>
    </row>
    <row r="97" spans="1:30" s="3" customFormat="1">
      <c r="A97" s="1"/>
      <c r="B97" s="2"/>
      <c r="C97" s="1"/>
      <c r="D97" s="37"/>
      <c r="E97" s="38"/>
      <c r="F97" s="38"/>
      <c r="G97" s="38"/>
      <c r="H97" s="38"/>
      <c r="I97" s="38"/>
      <c r="J97" s="38"/>
      <c r="K97" s="68"/>
      <c r="L97" s="38"/>
      <c r="M97" s="38"/>
      <c r="N97" s="38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2"/>
      <c r="AB97" s="202"/>
      <c r="AC97" s="203"/>
      <c r="AD97" s="203"/>
    </row>
    <row r="98" spans="1:30" s="3" customFormat="1">
      <c r="A98" s="1"/>
      <c r="B98" s="2"/>
      <c r="C98" s="1"/>
      <c r="D98" s="37"/>
      <c r="E98" s="38"/>
      <c r="F98" s="38"/>
      <c r="G98" s="38"/>
      <c r="H98" s="38"/>
      <c r="I98" s="38"/>
      <c r="J98" s="38"/>
      <c r="K98" s="68"/>
      <c r="L98" s="38"/>
      <c r="M98" s="38"/>
      <c r="N98" s="38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2"/>
      <c r="AB98" s="202"/>
      <c r="AC98" s="203"/>
      <c r="AD98" s="203"/>
    </row>
    <row r="99" spans="1:30" s="3" customFormat="1">
      <c r="A99" s="1"/>
      <c r="B99" s="2"/>
      <c r="C99" s="1"/>
      <c r="D99" s="37"/>
      <c r="E99" s="38"/>
      <c r="F99" s="38"/>
      <c r="G99" s="38"/>
      <c r="H99" s="38"/>
      <c r="I99" s="38"/>
      <c r="J99" s="38"/>
      <c r="K99" s="68"/>
      <c r="L99" s="38"/>
      <c r="M99" s="38"/>
      <c r="N99" s="38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2"/>
      <c r="AB99" s="202"/>
      <c r="AC99" s="203"/>
      <c r="AD99" s="203"/>
    </row>
    <row r="100" spans="1:30" s="3" customFormat="1">
      <c r="A100" s="1"/>
      <c r="B100" s="2"/>
      <c r="C100" s="1"/>
      <c r="D100" s="37"/>
      <c r="E100" s="38"/>
      <c r="F100" s="38"/>
      <c r="G100" s="38"/>
      <c r="H100" s="38"/>
      <c r="I100" s="38"/>
      <c r="J100" s="38"/>
      <c r="K100" s="68"/>
      <c r="L100" s="38"/>
      <c r="M100" s="38"/>
      <c r="N100" s="38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2"/>
      <c r="AB100" s="202"/>
      <c r="AC100" s="203"/>
      <c r="AD100" s="203"/>
    </row>
    <row r="101" spans="1:30" s="3" customFormat="1">
      <c r="A101" s="1"/>
      <c r="B101" s="2"/>
      <c r="C101" s="1"/>
      <c r="D101" s="37"/>
      <c r="E101" s="38"/>
      <c r="F101" s="38"/>
      <c r="G101" s="38"/>
      <c r="H101" s="38"/>
      <c r="I101" s="38"/>
      <c r="J101" s="38"/>
      <c r="K101" s="68"/>
      <c r="L101" s="38"/>
      <c r="M101" s="38"/>
      <c r="N101" s="38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2"/>
      <c r="AB101" s="202"/>
      <c r="AC101" s="203"/>
      <c r="AD101" s="203"/>
    </row>
    <row r="102" spans="1:30" s="3" customFormat="1">
      <c r="A102" s="1"/>
      <c r="B102" s="2"/>
      <c r="C102" s="1"/>
      <c r="D102" s="37"/>
      <c r="E102" s="38"/>
      <c r="F102" s="38"/>
      <c r="G102" s="38"/>
      <c r="H102" s="38"/>
      <c r="I102" s="38"/>
      <c r="J102" s="38"/>
      <c r="K102" s="68"/>
      <c r="L102" s="38"/>
      <c r="M102" s="38"/>
      <c r="N102" s="38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2"/>
      <c r="AB102" s="202"/>
      <c r="AC102" s="203"/>
      <c r="AD102" s="203"/>
    </row>
    <row r="103" spans="1:30" s="3" customFormat="1">
      <c r="A103" s="1"/>
      <c r="B103" s="2"/>
      <c r="C103" s="1"/>
      <c r="D103" s="37"/>
      <c r="E103" s="38"/>
      <c r="F103" s="38"/>
      <c r="G103" s="38"/>
      <c r="H103" s="38"/>
      <c r="I103" s="38"/>
      <c r="J103" s="38"/>
      <c r="K103" s="68"/>
      <c r="L103" s="38"/>
      <c r="M103" s="38"/>
      <c r="N103" s="38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2"/>
      <c r="AB103" s="202"/>
      <c r="AC103" s="203"/>
      <c r="AD103" s="203"/>
    </row>
    <row r="104" spans="1:30" s="3" customFormat="1">
      <c r="A104" s="1"/>
      <c r="B104" s="2"/>
      <c r="C104" s="1"/>
      <c r="D104" s="37"/>
      <c r="E104" s="38"/>
      <c r="F104" s="38"/>
      <c r="G104" s="38"/>
      <c r="H104" s="38"/>
      <c r="I104" s="38"/>
      <c r="J104" s="38"/>
      <c r="K104" s="68"/>
      <c r="L104" s="38"/>
      <c r="M104" s="38"/>
      <c r="N104" s="38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2"/>
      <c r="AB104" s="202"/>
      <c r="AC104" s="203"/>
      <c r="AD104" s="203"/>
    </row>
    <row r="105" spans="1:30" s="3" customFormat="1">
      <c r="A105" s="1"/>
      <c r="B105" s="2"/>
      <c r="C105" s="1"/>
      <c r="D105" s="37"/>
      <c r="E105" s="38"/>
      <c r="F105" s="38"/>
      <c r="G105" s="38"/>
      <c r="H105" s="38"/>
      <c r="I105" s="38"/>
      <c r="J105" s="38"/>
      <c r="K105" s="68"/>
      <c r="L105" s="38"/>
      <c r="M105" s="38"/>
      <c r="N105" s="38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2"/>
      <c r="AB105" s="202"/>
      <c r="AC105" s="203"/>
      <c r="AD105" s="203"/>
    </row>
    <row r="106" spans="1:30" s="3" customFormat="1">
      <c r="A106" s="1"/>
      <c r="B106" s="2"/>
      <c r="C106" s="1"/>
      <c r="D106" s="37"/>
      <c r="E106" s="38"/>
      <c r="F106" s="38"/>
      <c r="G106" s="38"/>
      <c r="H106" s="38"/>
      <c r="I106" s="38"/>
      <c r="J106" s="38"/>
      <c r="K106" s="68"/>
      <c r="L106" s="38"/>
      <c r="M106" s="38"/>
      <c r="N106" s="38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2"/>
      <c r="AB106" s="202"/>
      <c r="AC106" s="203"/>
      <c r="AD106" s="203"/>
    </row>
    <row r="107" spans="1:30" s="3" customFormat="1">
      <c r="A107" s="1"/>
      <c r="B107" s="2"/>
      <c r="C107" s="1"/>
      <c r="D107" s="37"/>
      <c r="E107" s="38"/>
      <c r="F107" s="38"/>
      <c r="G107" s="38"/>
      <c r="H107" s="38"/>
      <c r="I107" s="38"/>
      <c r="J107" s="38"/>
      <c r="K107" s="68"/>
      <c r="L107" s="38"/>
      <c r="M107" s="38"/>
      <c r="N107" s="38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2"/>
      <c r="AB107" s="202"/>
      <c r="AC107" s="203"/>
      <c r="AD107" s="203"/>
    </row>
    <row r="108" spans="1:30" s="3" customFormat="1">
      <c r="A108" s="1"/>
      <c r="B108" s="2"/>
      <c r="C108" s="1"/>
      <c r="D108" s="37"/>
      <c r="E108" s="38"/>
      <c r="F108" s="38"/>
      <c r="G108" s="38"/>
      <c r="H108" s="38"/>
      <c r="I108" s="38"/>
      <c r="J108" s="38"/>
      <c r="K108" s="68"/>
      <c r="L108" s="38"/>
      <c r="M108" s="38"/>
      <c r="N108" s="38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2"/>
      <c r="AB108" s="202"/>
      <c r="AC108" s="203"/>
      <c r="AD108" s="203"/>
    </row>
    <row r="109" spans="1:30" s="3" customFormat="1">
      <c r="A109" s="1"/>
      <c r="B109" s="2"/>
      <c r="C109" s="1"/>
      <c r="D109" s="37"/>
      <c r="E109" s="38"/>
      <c r="F109" s="38"/>
      <c r="G109" s="38"/>
      <c r="H109" s="38"/>
      <c r="I109" s="38"/>
      <c r="J109" s="38"/>
      <c r="K109" s="68"/>
      <c r="L109" s="38"/>
      <c r="M109" s="38"/>
      <c r="N109" s="38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2"/>
      <c r="AB109" s="202"/>
      <c r="AC109" s="203"/>
      <c r="AD109" s="203"/>
    </row>
    <row r="110" spans="1:30" s="3" customFormat="1">
      <c r="A110" s="1"/>
      <c r="B110" s="2"/>
      <c r="C110" s="1"/>
      <c r="D110" s="37"/>
      <c r="E110" s="38"/>
      <c r="F110" s="38"/>
      <c r="G110" s="38"/>
      <c r="H110" s="38"/>
      <c r="I110" s="38"/>
      <c r="J110" s="38"/>
      <c r="K110" s="68"/>
      <c r="L110" s="38"/>
      <c r="M110" s="38"/>
      <c r="N110" s="38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2"/>
      <c r="AB110" s="202"/>
      <c r="AC110" s="203"/>
      <c r="AD110" s="203"/>
    </row>
    <row r="111" spans="1:30" s="3" customFormat="1">
      <c r="A111" s="1"/>
      <c r="B111" s="2"/>
      <c r="C111" s="1"/>
      <c r="D111" s="37"/>
      <c r="E111" s="38"/>
      <c r="F111" s="38"/>
      <c r="G111" s="38"/>
      <c r="H111" s="38"/>
      <c r="I111" s="38"/>
      <c r="J111" s="38"/>
      <c r="K111" s="68"/>
      <c r="L111" s="38"/>
      <c r="M111" s="38"/>
      <c r="N111" s="38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2"/>
      <c r="AB111" s="202"/>
      <c r="AC111" s="203"/>
      <c r="AD111" s="203"/>
    </row>
    <row r="112" spans="1:30" s="3" customFormat="1">
      <c r="A112" s="1"/>
      <c r="B112" s="2"/>
      <c r="C112" s="1"/>
      <c r="D112" s="37"/>
      <c r="E112" s="38"/>
      <c r="F112" s="38"/>
      <c r="G112" s="38"/>
      <c r="H112" s="38"/>
      <c r="I112" s="38"/>
      <c r="J112" s="38"/>
      <c r="K112" s="68"/>
      <c r="L112" s="38"/>
      <c r="M112" s="38"/>
      <c r="N112" s="38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2"/>
      <c r="AB112" s="202"/>
      <c r="AC112" s="203"/>
      <c r="AD112" s="203"/>
    </row>
    <row r="113" spans="1:16050" s="3" customFormat="1">
      <c r="A113" s="1"/>
      <c r="B113" s="2"/>
      <c r="C113" s="1"/>
      <c r="D113" s="37"/>
      <c r="E113" s="38"/>
      <c r="F113" s="38"/>
      <c r="G113" s="38"/>
      <c r="H113" s="38"/>
      <c r="I113" s="38"/>
      <c r="J113" s="38"/>
      <c r="K113" s="68"/>
      <c r="L113" s="38"/>
      <c r="M113" s="38"/>
      <c r="N113" s="38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2"/>
      <c r="AB113" s="202"/>
      <c r="AC113" s="203"/>
      <c r="AD113" s="203"/>
    </row>
    <row r="114" spans="1:16050" s="3" customFormat="1">
      <c r="A114" s="1"/>
      <c r="B114" s="2"/>
      <c r="C114" s="1"/>
      <c r="D114" s="37"/>
      <c r="E114" s="38"/>
      <c r="F114" s="38"/>
      <c r="G114" s="38"/>
      <c r="H114" s="38"/>
      <c r="I114" s="38"/>
      <c r="J114" s="38"/>
      <c r="K114" s="68"/>
      <c r="L114" s="38"/>
      <c r="M114" s="38"/>
      <c r="N114" s="38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2"/>
      <c r="AB114" s="202"/>
      <c r="AC114" s="203"/>
      <c r="AD114" s="203"/>
    </row>
    <row r="115" spans="1:16050" s="3" customFormat="1">
      <c r="A115" s="1"/>
      <c r="B115" s="2"/>
      <c r="C115" s="1"/>
      <c r="D115" s="37"/>
      <c r="E115" s="38"/>
      <c r="F115" s="38"/>
      <c r="G115" s="38"/>
      <c r="H115" s="38"/>
      <c r="I115" s="38"/>
      <c r="J115" s="38"/>
      <c r="K115" s="68"/>
      <c r="L115" s="38"/>
      <c r="M115" s="38"/>
      <c r="N115" s="38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2"/>
      <c r="AB115" s="202"/>
      <c r="AC115" s="203"/>
      <c r="AD115" s="203"/>
    </row>
    <row r="116" spans="1:16050" s="10" customFormat="1">
      <c r="A116" s="1"/>
      <c r="B116" s="2"/>
      <c r="C116" s="2"/>
      <c r="D116" s="37"/>
      <c r="E116" s="26"/>
      <c r="F116" s="26"/>
      <c r="G116" s="26"/>
      <c r="H116" s="26"/>
      <c r="I116" s="26"/>
      <c r="J116" s="26"/>
      <c r="K116" s="63"/>
      <c r="L116" s="26"/>
      <c r="M116" s="26"/>
      <c r="N116" s="26"/>
      <c r="O116" s="9"/>
      <c r="P116" s="9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3"/>
      <c r="AB116" s="133"/>
      <c r="AC116" s="134"/>
      <c r="AD116" s="134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  <c r="IW116" s="9"/>
      <c r="IX116" s="9"/>
      <c r="IY116" s="9"/>
      <c r="IZ116" s="9"/>
      <c r="JA116" s="9"/>
      <c r="JB116" s="9"/>
      <c r="JC116" s="9"/>
      <c r="JD116" s="9"/>
      <c r="JE116" s="9"/>
      <c r="JF116" s="9"/>
      <c r="JG116" s="9"/>
      <c r="JH116" s="9"/>
      <c r="JI116" s="9"/>
      <c r="JJ116" s="9"/>
      <c r="JK116" s="9"/>
      <c r="JL116" s="9"/>
      <c r="JM116" s="9"/>
      <c r="JN116" s="9"/>
      <c r="JO116" s="9"/>
      <c r="JP116" s="9"/>
      <c r="JQ116" s="9"/>
      <c r="JR116" s="9"/>
      <c r="JS116" s="9"/>
      <c r="JT116" s="9"/>
      <c r="JU116" s="9"/>
      <c r="JV116" s="9"/>
      <c r="JW116" s="9"/>
      <c r="JX116" s="9"/>
      <c r="JY116" s="9"/>
      <c r="JZ116" s="9"/>
      <c r="KA116" s="9"/>
      <c r="KB116" s="9"/>
      <c r="KC116" s="9"/>
      <c r="KD116" s="9"/>
      <c r="KE116" s="9"/>
      <c r="KF116" s="9"/>
      <c r="KG116" s="9"/>
      <c r="KH116" s="9"/>
      <c r="KI116" s="9"/>
      <c r="KJ116" s="9"/>
      <c r="KK116" s="9"/>
      <c r="KL116" s="9"/>
      <c r="KM116" s="9"/>
      <c r="KN116" s="9"/>
      <c r="KO116" s="9"/>
      <c r="KP116" s="9"/>
      <c r="KQ116" s="9"/>
      <c r="KR116" s="9"/>
      <c r="KS116" s="9"/>
      <c r="KT116" s="9"/>
      <c r="KU116" s="9"/>
      <c r="KV116" s="9"/>
      <c r="KW116" s="9"/>
      <c r="KX116" s="9"/>
      <c r="KY116" s="9"/>
      <c r="KZ116" s="9"/>
      <c r="LA116" s="9"/>
      <c r="LB116" s="9"/>
      <c r="LC116" s="9"/>
      <c r="LD116" s="9"/>
      <c r="LE116" s="9"/>
      <c r="LF116" s="9"/>
      <c r="LG116" s="9"/>
      <c r="LH116" s="9"/>
      <c r="LI116" s="9"/>
      <c r="LJ116" s="9"/>
      <c r="LK116" s="9"/>
      <c r="LL116" s="9"/>
      <c r="LM116" s="9"/>
      <c r="LN116" s="9"/>
      <c r="LO116" s="9"/>
      <c r="LP116" s="9"/>
      <c r="LQ116" s="9"/>
      <c r="LR116" s="9"/>
      <c r="LS116" s="9"/>
      <c r="LT116" s="9"/>
      <c r="LU116" s="9"/>
      <c r="LV116" s="9"/>
      <c r="LW116" s="9"/>
      <c r="LX116" s="9"/>
      <c r="LY116" s="9"/>
      <c r="LZ116" s="9"/>
      <c r="MA116" s="9"/>
      <c r="MB116" s="9"/>
      <c r="MC116" s="9"/>
      <c r="MD116" s="9"/>
      <c r="ME116" s="9"/>
      <c r="MF116" s="9"/>
      <c r="MG116" s="9"/>
      <c r="MH116" s="9"/>
      <c r="MI116" s="9"/>
      <c r="MJ116" s="9"/>
      <c r="MK116" s="9"/>
      <c r="ML116" s="9"/>
      <c r="MM116" s="9"/>
      <c r="MN116" s="9"/>
      <c r="MO116" s="9"/>
      <c r="MP116" s="9"/>
      <c r="MQ116" s="9"/>
      <c r="MR116" s="9"/>
      <c r="MS116" s="9"/>
      <c r="MT116" s="9"/>
      <c r="MU116" s="9"/>
      <c r="MV116" s="9"/>
      <c r="MW116" s="9"/>
      <c r="MX116" s="9"/>
      <c r="MY116" s="9"/>
      <c r="MZ116" s="9"/>
      <c r="NA116" s="9"/>
      <c r="NB116" s="9"/>
      <c r="NC116" s="9"/>
      <c r="ND116" s="9"/>
      <c r="NE116" s="9"/>
      <c r="NF116" s="9"/>
      <c r="NG116" s="9"/>
      <c r="NH116" s="9"/>
      <c r="NI116" s="9"/>
      <c r="NJ116" s="9"/>
      <c r="NK116" s="9"/>
      <c r="NL116" s="9"/>
      <c r="NM116" s="9"/>
      <c r="NN116" s="9"/>
      <c r="NO116" s="9"/>
      <c r="NP116" s="9"/>
      <c r="NQ116" s="9"/>
      <c r="NR116" s="9"/>
      <c r="NS116" s="9"/>
      <c r="NT116" s="9"/>
      <c r="NU116" s="9"/>
      <c r="NV116" s="9"/>
      <c r="NW116" s="9"/>
      <c r="NX116" s="9"/>
      <c r="NY116" s="9"/>
      <c r="NZ116" s="9"/>
      <c r="OA116" s="9"/>
      <c r="OB116" s="9"/>
      <c r="OC116" s="9"/>
      <c r="OD116" s="9"/>
      <c r="OE116" s="9"/>
      <c r="OF116" s="9"/>
      <c r="OG116" s="9"/>
      <c r="OH116" s="9"/>
      <c r="OI116" s="9"/>
      <c r="OJ116" s="9"/>
      <c r="OK116" s="9"/>
      <c r="OL116" s="9"/>
      <c r="OM116" s="9"/>
      <c r="ON116" s="9"/>
      <c r="OO116" s="9"/>
      <c r="OP116" s="9"/>
      <c r="OQ116" s="9"/>
      <c r="OR116" s="9"/>
      <c r="OS116" s="9"/>
      <c r="OT116" s="9"/>
      <c r="OU116" s="9"/>
      <c r="OV116" s="9"/>
      <c r="OW116" s="9"/>
      <c r="OX116" s="9"/>
      <c r="OY116" s="9"/>
      <c r="OZ116" s="9"/>
      <c r="PA116" s="9"/>
      <c r="PB116" s="9"/>
      <c r="PC116" s="9"/>
      <c r="PD116" s="9"/>
      <c r="PE116" s="9"/>
      <c r="PF116" s="9"/>
      <c r="PG116" s="9"/>
      <c r="PH116" s="9"/>
      <c r="PI116" s="9"/>
      <c r="PJ116" s="9"/>
      <c r="PK116" s="9"/>
      <c r="PL116" s="9"/>
      <c r="PM116" s="9"/>
      <c r="PN116" s="9"/>
      <c r="PO116" s="9"/>
      <c r="PP116" s="9"/>
      <c r="PQ116" s="9"/>
      <c r="PR116" s="9"/>
      <c r="PS116" s="9"/>
      <c r="PT116" s="9"/>
      <c r="PU116" s="9"/>
      <c r="PV116" s="9"/>
      <c r="PW116" s="9"/>
      <c r="PX116" s="9"/>
      <c r="PY116" s="9"/>
      <c r="PZ116" s="9"/>
      <c r="QA116" s="9"/>
      <c r="QB116" s="9"/>
      <c r="QC116" s="9"/>
      <c r="QD116" s="9"/>
      <c r="QE116" s="9"/>
      <c r="QF116" s="9"/>
      <c r="QG116" s="9"/>
      <c r="QH116" s="9"/>
      <c r="QI116" s="9"/>
      <c r="QJ116" s="9"/>
      <c r="QK116" s="9"/>
      <c r="QL116" s="9"/>
      <c r="QM116" s="9"/>
      <c r="QN116" s="9"/>
      <c r="QO116" s="9"/>
      <c r="QP116" s="9"/>
      <c r="QQ116" s="9"/>
      <c r="QR116" s="9"/>
      <c r="QS116" s="9"/>
      <c r="QT116" s="9"/>
      <c r="QU116" s="9"/>
      <c r="QV116" s="9"/>
      <c r="QW116" s="9"/>
      <c r="QX116" s="9"/>
      <c r="QY116" s="9"/>
      <c r="QZ116" s="9"/>
      <c r="RA116" s="9"/>
      <c r="RB116" s="9"/>
      <c r="RC116" s="9"/>
      <c r="RD116" s="9"/>
      <c r="RE116" s="9"/>
      <c r="RF116" s="9"/>
      <c r="RG116" s="9"/>
      <c r="RH116" s="9"/>
      <c r="RI116" s="9"/>
      <c r="RJ116" s="9"/>
      <c r="RK116" s="9"/>
      <c r="RL116" s="9"/>
      <c r="RM116" s="9"/>
      <c r="RN116" s="9"/>
      <c r="RO116" s="9"/>
      <c r="RP116" s="9"/>
      <c r="RQ116" s="9"/>
      <c r="RR116" s="9"/>
      <c r="RS116" s="9"/>
      <c r="RT116" s="9"/>
      <c r="RU116" s="9"/>
      <c r="RV116" s="9"/>
      <c r="RW116" s="9"/>
      <c r="RX116" s="9"/>
      <c r="RY116" s="9"/>
      <c r="RZ116" s="9"/>
      <c r="SA116" s="9"/>
      <c r="SB116" s="9"/>
      <c r="SC116" s="9"/>
      <c r="SD116" s="9"/>
      <c r="SE116" s="9"/>
      <c r="SF116" s="9"/>
      <c r="SG116" s="9"/>
      <c r="SH116" s="9"/>
      <c r="SI116" s="9"/>
      <c r="SJ116" s="9"/>
      <c r="SK116" s="9"/>
      <c r="SL116" s="9"/>
      <c r="SM116" s="9"/>
      <c r="SN116" s="9"/>
      <c r="SO116" s="9"/>
      <c r="SP116" s="9"/>
      <c r="SQ116" s="9"/>
      <c r="SR116" s="9"/>
      <c r="SS116" s="9"/>
      <c r="ST116" s="9"/>
      <c r="SU116" s="9"/>
      <c r="SV116" s="9"/>
      <c r="SW116" s="9"/>
      <c r="SX116" s="9"/>
      <c r="SY116" s="9"/>
      <c r="SZ116" s="9"/>
      <c r="TA116" s="9"/>
      <c r="TB116" s="9"/>
      <c r="TC116" s="9"/>
      <c r="TD116" s="9"/>
      <c r="TE116" s="9"/>
      <c r="TF116" s="9"/>
      <c r="TG116" s="9"/>
      <c r="TH116" s="9"/>
      <c r="TI116" s="9"/>
      <c r="TJ116" s="9"/>
      <c r="TK116" s="9"/>
      <c r="TL116" s="9"/>
      <c r="TM116" s="9"/>
      <c r="TN116" s="9"/>
      <c r="TO116" s="9"/>
      <c r="TP116" s="9"/>
      <c r="TQ116" s="9"/>
      <c r="TR116" s="9"/>
      <c r="TS116" s="9"/>
      <c r="TT116" s="9"/>
      <c r="TU116" s="9"/>
      <c r="TV116" s="9"/>
      <c r="TW116" s="9"/>
      <c r="TX116" s="9"/>
      <c r="TY116" s="9"/>
      <c r="TZ116" s="9"/>
      <c r="UA116" s="9"/>
      <c r="UB116" s="9"/>
      <c r="UC116" s="9"/>
      <c r="UD116" s="9"/>
      <c r="UE116" s="9"/>
      <c r="UF116" s="9"/>
      <c r="UG116" s="9"/>
      <c r="UH116" s="9"/>
      <c r="UI116" s="9"/>
      <c r="UJ116" s="9"/>
      <c r="UK116" s="9"/>
      <c r="UL116" s="9"/>
      <c r="UM116" s="9"/>
      <c r="UN116" s="9"/>
      <c r="UO116" s="9"/>
      <c r="UP116" s="9"/>
      <c r="UQ116" s="9"/>
      <c r="UR116" s="9"/>
      <c r="US116" s="9"/>
      <c r="UT116" s="9"/>
      <c r="UU116" s="9"/>
      <c r="UV116" s="9"/>
      <c r="UW116" s="9"/>
      <c r="UX116" s="9"/>
      <c r="UY116" s="9"/>
      <c r="UZ116" s="9"/>
      <c r="VA116" s="9"/>
      <c r="VB116" s="9"/>
      <c r="VC116" s="9"/>
      <c r="VD116" s="9"/>
      <c r="VE116" s="9"/>
      <c r="VF116" s="9"/>
      <c r="VG116" s="9"/>
      <c r="VH116" s="9"/>
      <c r="VI116" s="9"/>
      <c r="VJ116" s="9"/>
      <c r="VK116" s="9"/>
      <c r="VL116" s="9"/>
      <c r="VM116" s="9"/>
      <c r="VN116" s="9"/>
      <c r="VO116" s="9"/>
      <c r="VP116" s="9"/>
      <c r="VQ116" s="9"/>
      <c r="VR116" s="9"/>
      <c r="VS116" s="9"/>
      <c r="VT116" s="9"/>
      <c r="VU116" s="9"/>
      <c r="VV116" s="9"/>
      <c r="VW116" s="9"/>
      <c r="VX116" s="9"/>
      <c r="VY116" s="9"/>
      <c r="VZ116" s="9"/>
      <c r="WA116" s="9"/>
      <c r="WB116" s="9"/>
      <c r="WC116" s="9"/>
      <c r="WD116" s="9"/>
      <c r="WE116" s="9"/>
      <c r="WF116" s="9"/>
      <c r="WG116" s="9"/>
      <c r="WH116" s="9"/>
      <c r="WI116" s="9"/>
      <c r="WJ116" s="9"/>
      <c r="WK116" s="9"/>
      <c r="WL116" s="9"/>
      <c r="WM116" s="9"/>
      <c r="WN116" s="9"/>
      <c r="WO116" s="9"/>
      <c r="WP116" s="9"/>
      <c r="WQ116" s="9"/>
      <c r="WR116" s="9"/>
      <c r="WS116" s="9"/>
      <c r="WT116" s="9"/>
      <c r="WU116" s="9"/>
      <c r="WV116" s="9"/>
      <c r="WW116" s="9"/>
      <c r="WX116" s="9"/>
      <c r="WY116" s="9"/>
      <c r="WZ116" s="9"/>
      <c r="XA116" s="9"/>
      <c r="XB116" s="9"/>
      <c r="XC116" s="9"/>
      <c r="XD116" s="9"/>
      <c r="XE116" s="9"/>
      <c r="XF116" s="9"/>
      <c r="XG116" s="9"/>
      <c r="XH116" s="9"/>
      <c r="XI116" s="9"/>
      <c r="XJ116" s="9"/>
      <c r="XK116" s="9"/>
      <c r="XL116" s="9"/>
      <c r="XM116" s="9"/>
      <c r="XN116" s="9"/>
      <c r="XO116" s="9"/>
      <c r="XP116" s="9"/>
      <c r="XQ116" s="9"/>
      <c r="XR116" s="9"/>
      <c r="XS116" s="9"/>
      <c r="XT116" s="9"/>
      <c r="XU116" s="9"/>
      <c r="XV116" s="9"/>
      <c r="XW116" s="9"/>
      <c r="XX116" s="9"/>
      <c r="XY116" s="9"/>
      <c r="XZ116" s="9"/>
      <c r="YA116" s="9"/>
      <c r="YB116" s="9"/>
      <c r="YC116" s="9"/>
      <c r="YD116" s="9"/>
      <c r="YE116" s="9"/>
      <c r="YF116" s="9"/>
      <c r="YG116" s="9"/>
      <c r="YH116" s="9"/>
      <c r="YI116" s="9"/>
      <c r="YJ116" s="9"/>
      <c r="YK116" s="9"/>
      <c r="YL116" s="9"/>
      <c r="YM116" s="9"/>
      <c r="YN116" s="9"/>
      <c r="YO116" s="9"/>
      <c r="YP116" s="9"/>
      <c r="YQ116" s="9"/>
      <c r="YR116" s="9"/>
      <c r="YS116" s="9"/>
      <c r="YT116" s="9"/>
      <c r="YU116" s="9"/>
      <c r="YV116" s="9"/>
      <c r="YW116" s="9"/>
      <c r="YX116" s="9"/>
      <c r="YY116" s="9"/>
      <c r="YZ116" s="9"/>
      <c r="ZA116" s="9"/>
      <c r="ZB116" s="9"/>
      <c r="ZC116" s="9"/>
      <c r="ZD116" s="9"/>
      <c r="ZE116" s="9"/>
      <c r="ZF116" s="9"/>
      <c r="ZG116" s="9"/>
      <c r="ZH116" s="9"/>
      <c r="ZI116" s="9"/>
      <c r="ZJ116" s="9"/>
      <c r="ZK116" s="9"/>
      <c r="ZL116" s="9"/>
      <c r="ZM116" s="9"/>
      <c r="ZN116" s="9"/>
      <c r="ZO116" s="9"/>
      <c r="ZP116" s="9"/>
      <c r="ZQ116" s="9"/>
      <c r="ZR116" s="9"/>
      <c r="ZS116" s="9"/>
      <c r="ZT116" s="9"/>
      <c r="ZU116" s="9"/>
      <c r="ZV116" s="9"/>
      <c r="ZW116" s="9"/>
      <c r="ZX116" s="9"/>
      <c r="ZY116" s="9"/>
      <c r="ZZ116" s="9"/>
      <c r="AAA116" s="9"/>
      <c r="AAB116" s="9"/>
      <c r="AAC116" s="9"/>
      <c r="AAD116" s="9"/>
      <c r="AAE116" s="9"/>
      <c r="AAF116" s="9"/>
      <c r="AAG116" s="9"/>
      <c r="AAH116" s="9"/>
      <c r="AAI116" s="9"/>
      <c r="AAJ116" s="9"/>
      <c r="AAK116" s="9"/>
      <c r="AAL116" s="9"/>
      <c r="AAM116" s="9"/>
      <c r="AAN116" s="9"/>
      <c r="AAO116" s="9"/>
      <c r="AAP116" s="9"/>
      <c r="AAQ116" s="9"/>
      <c r="AAR116" s="9"/>
      <c r="AAS116" s="9"/>
      <c r="AAT116" s="9"/>
      <c r="AAU116" s="9"/>
      <c r="AAV116" s="9"/>
      <c r="AAW116" s="9"/>
      <c r="AAX116" s="9"/>
      <c r="AAY116" s="9"/>
      <c r="AAZ116" s="9"/>
      <c r="ABA116" s="9"/>
      <c r="ABB116" s="9"/>
      <c r="ABC116" s="9"/>
      <c r="ABD116" s="9"/>
      <c r="ABE116" s="9"/>
      <c r="ABF116" s="9"/>
      <c r="ABG116" s="9"/>
      <c r="ABH116" s="9"/>
      <c r="ABI116" s="9"/>
      <c r="ABJ116" s="9"/>
      <c r="ABK116" s="9"/>
      <c r="ABL116" s="9"/>
      <c r="ABM116" s="9"/>
      <c r="ABN116" s="9"/>
      <c r="ABO116" s="9"/>
      <c r="ABP116" s="9"/>
      <c r="ABQ116" s="9"/>
      <c r="ABR116" s="9"/>
      <c r="ABS116" s="9"/>
      <c r="ABT116" s="9"/>
      <c r="ABU116" s="9"/>
      <c r="ABV116" s="9"/>
      <c r="ABW116" s="9"/>
      <c r="ABX116" s="9"/>
      <c r="ABY116" s="9"/>
      <c r="ABZ116" s="9"/>
      <c r="ACA116" s="9"/>
      <c r="ACB116" s="9"/>
      <c r="ACC116" s="9"/>
      <c r="ACD116" s="9"/>
      <c r="ACE116" s="9"/>
      <c r="ACF116" s="9"/>
      <c r="ACG116" s="9"/>
      <c r="ACH116" s="9"/>
      <c r="ACI116" s="9"/>
      <c r="ACJ116" s="9"/>
      <c r="ACK116" s="9"/>
      <c r="ACL116" s="9"/>
      <c r="ACM116" s="9"/>
      <c r="ACN116" s="9"/>
      <c r="ACO116" s="9"/>
      <c r="ACP116" s="9"/>
      <c r="ACQ116" s="9"/>
      <c r="ACR116" s="9"/>
      <c r="ACS116" s="9"/>
      <c r="ACT116" s="9"/>
      <c r="ACU116" s="9"/>
      <c r="ACV116" s="9"/>
      <c r="ACW116" s="9"/>
      <c r="ACX116" s="9"/>
      <c r="ACY116" s="9"/>
      <c r="ACZ116" s="9"/>
      <c r="ADA116" s="9"/>
      <c r="ADB116" s="9"/>
      <c r="ADC116" s="9"/>
      <c r="ADD116" s="9"/>
      <c r="ADE116" s="9"/>
      <c r="ADF116" s="9"/>
      <c r="ADG116" s="9"/>
      <c r="ADH116" s="9"/>
      <c r="ADI116" s="9"/>
      <c r="ADJ116" s="9"/>
      <c r="ADK116" s="9"/>
      <c r="ADL116" s="9"/>
      <c r="ADM116" s="9"/>
      <c r="ADN116" s="9"/>
      <c r="ADO116" s="9"/>
      <c r="ADP116" s="9"/>
      <c r="ADQ116" s="9"/>
      <c r="ADR116" s="9"/>
      <c r="ADS116" s="9"/>
      <c r="ADT116" s="9"/>
      <c r="ADU116" s="9"/>
      <c r="ADV116" s="9"/>
      <c r="ADW116" s="9"/>
      <c r="ADX116" s="9"/>
      <c r="ADY116" s="9"/>
      <c r="ADZ116" s="9"/>
      <c r="AEA116" s="9"/>
      <c r="AEB116" s="9"/>
      <c r="AEC116" s="9"/>
      <c r="AED116" s="9"/>
      <c r="AEE116" s="9"/>
      <c r="AEF116" s="9"/>
      <c r="AEG116" s="9"/>
      <c r="AEH116" s="9"/>
      <c r="AEI116" s="9"/>
      <c r="AEJ116" s="9"/>
      <c r="AEK116" s="9"/>
      <c r="AEL116" s="9"/>
      <c r="AEM116" s="9"/>
      <c r="AEN116" s="9"/>
      <c r="AEO116" s="9"/>
      <c r="AEP116" s="9"/>
      <c r="AEQ116" s="9"/>
      <c r="AER116" s="9"/>
      <c r="AES116" s="9"/>
      <c r="AET116" s="9"/>
      <c r="AEU116" s="9"/>
      <c r="AEV116" s="9"/>
      <c r="AEW116" s="9"/>
      <c r="AEX116" s="9"/>
      <c r="AEY116" s="9"/>
      <c r="AEZ116" s="9"/>
      <c r="AFA116" s="9"/>
      <c r="AFB116" s="9"/>
      <c r="AFC116" s="9"/>
      <c r="AFD116" s="9"/>
      <c r="AFE116" s="9"/>
      <c r="AFF116" s="9"/>
      <c r="AFG116" s="9"/>
      <c r="AFH116" s="9"/>
      <c r="AFI116" s="9"/>
      <c r="AFJ116" s="9"/>
      <c r="AFK116" s="9"/>
      <c r="AFL116" s="9"/>
      <c r="AFM116" s="9"/>
      <c r="AFN116" s="9"/>
      <c r="AFO116" s="9"/>
      <c r="AFP116" s="9"/>
      <c r="AFQ116" s="9"/>
      <c r="AFR116" s="9"/>
      <c r="AFS116" s="9"/>
      <c r="AFT116" s="9"/>
      <c r="AFU116" s="9"/>
      <c r="AFV116" s="9"/>
      <c r="AFW116" s="9"/>
      <c r="AFX116" s="9"/>
      <c r="AFY116" s="9"/>
      <c r="AFZ116" s="9"/>
      <c r="AGA116" s="9"/>
      <c r="AGB116" s="9"/>
      <c r="AGC116" s="9"/>
      <c r="AGD116" s="9"/>
      <c r="AGE116" s="9"/>
      <c r="AGF116" s="9"/>
      <c r="AGG116" s="9"/>
      <c r="AGH116" s="9"/>
      <c r="AGI116" s="9"/>
      <c r="AGJ116" s="9"/>
      <c r="AGK116" s="9"/>
      <c r="AGL116" s="9"/>
      <c r="AGM116" s="9"/>
      <c r="AGN116" s="9"/>
      <c r="AGO116" s="9"/>
      <c r="AGP116" s="9"/>
      <c r="AGQ116" s="9"/>
      <c r="AGR116" s="9"/>
      <c r="AGS116" s="9"/>
      <c r="AGT116" s="9"/>
      <c r="AGU116" s="9"/>
      <c r="AGV116" s="9"/>
      <c r="AGW116" s="9"/>
      <c r="AGX116" s="9"/>
      <c r="AGY116" s="9"/>
      <c r="AGZ116" s="9"/>
      <c r="AHA116" s="9"/>
      <c r="AHB116" s="9"/>
      <c r="AHC116" s="9"/>
      <c r="AHD116" s="9"/>
      <c r="AHE116" s="9"/>
      <c r="AHF116" s="9"/>
      <c r="AHG116" s="9"/>
      <c r="AHH116" s="9"/>
      <c r="AHI116" s="9"/>
      <c r="AHJ116" s="9"/>
      <c r="AHK116" s="9"/>
      <c r="AHL116" s="9"/>
      <c r="AHM116" s="9"/>
      <c r="AHN116" s="9"/>
      <c r="AHO116" s="9"/>
      <c r="AHP116" s="9"/>
      <c r="AHQ116" s="9"/>
      <c r="AHR116" s="9"/>
      <c r="AHS116" s="9"/>
      <c r="AHT116" s="9"/>
      <c r="AHU116" s="9"/>
      <c r="AHV116" s="9"/>
      <c r="AHW116" s="9"/>
      <c r="AHX116" s="9"/>
      <c r="AHY116" s="9"/>
      <c r="AHZ116" s="9"/>
      <c r="AIA116" s="9"/>
      <c r="AIB116" s="9"/>
      <c r="AIC116" s="9"/>
      <c r="AID116" s="9"/>
      <c r="AIE116" s="9"/>
      <c r="AIF116" s="9"/>
      <c r="AIG116" s="9"/>
      <c r="AIH116" s="9"/>
      <c r="AII116" s="9"/>
      <c r="AIJ116" s="9"/>
      <c r="AIK116" s="9"/>
      <c r="AIL116" s="9"/>
      <c r="AIM116" s="9"/>
      <c r="AIN116" s="9"/>
      <c r="AIO116" s="9"/>
      <c r="AIP116" s="9"/>
      <c r="AIQ116" s="9"/>
      <c r="AIR116" s="9"/>
      <c r="AIS116" s="9"/>
      <c r="AIT116" s="9"/>
      <c r="AIU116" s="9"/>
      <c r="AIV116" s="9"/>
      <c r="AIW116" s="9"/>
      <c r="AIX116" s="9"/>
      <c r="AIY116" s="9"/>
      <c r="AIZ116" s="9"/>
      <c r="AJA116" s="9"/>
      <c r="AJB116" s="9"/>
      <c r="AJC116" s="9"/>
      <c r="AJD116" s="9"/>
      <c r="AJE116" s="9"/>
      <c r="AJF116" s="9"/>
      <c r="AJG116" s="9"/>
      <c r="AJH116" s="9"/>
      <c r="AJI116" s="9"/>
      <c r="AJJ116" s="9"/>
      <c r="AJK116" s="9"/>
      <c r="AJL116" s="9"/>
      <c r="AJM116" s="9"/>
      <c r="AJN116" s="9"/>
      <c r="AJO116" s="9"/>
      <c r="AJP116" s="9"/>
      <c r="AJQ116" s="9"/>
      <c r="AJR116" s="9"/>
      <c r="AJS116" s="9"/>
      <c r="AJT116" s="9"/>
      <c r="AJU116" s="9"/>
      <c r="AJV116" s="9"/>
      <c r="AJW116" s="9"/>
      <c r="AJX116" s="9"/>
      <c r="AJY116" s="9"/>
      <c r="AJZ116" s="9"/>
      <c r="AKA116" s="9"/>
      <c r="AKB116" s="9"/>
      <c r="AKC116" s="9"/>
      <c r="AKD116" s="9"/>
      <c r="AKE116" s="9"/>
      <c r="AKF116" s="9"/>
      <c r="AKG116" s="9"/>
      <c r="AKH116" s="9"/>
      <c r="AKI116" s="9"/>
      <c r="AKJ116" s="9"/>
      <c r="AKK116" s="9"/>
      <c r="AKL116" s="9"/>
      <c r="AKM116" s="9"/>
      <c r="AKN116" s="9"/>
      <c r="AKO116" s="9"/>
      <c r="AKP116" s="9"/>
      <c r="AKQ116" s="9"/>
      <c r="AKR116" s="9"/>
      <c r="AKS116" s="9"/>
      <c r="AKT116" s="9"/>
      <c r="AKU116" s="9"/>
      <c r="AKV116" s="9"/>
      <c r="AKW116" s="9"/>
      <c r="AKX116" s="9"/>
      <c r="AKY116" s="9"/>
      <c r="AKZ116" s="9"/>
      <c r="ALA116" s="9"/>
      <c r="ALB116" s="9"/>
      <c r="ALC116" s="9"/>
      <c r="ALD116" s="9"/>
      <c r="ALE116" s="9"/>
      <c r="ALF116" s="9"/>
      <c r="ALG116" s="9"/>
      <c r="ALH116" s="9"/>
      <c r="ALI116" s="9"/>
      <c r="ALJ116" s="9"/>
      <c r="ALK116" s="9"/>
      <c r="ALL116" s="9"/>
      <c r="ALM116" s="9"/>
      <c r="ALN116" s="9"/>
      <c r="ALO116" s="9"/>
      <c r="ALP116" s="9"/>
      <c r="ALQ116" s="9"/>
      <c r="ALR116" s="9"/>
      <c r="ALS116" s="9"/>
      <c r="ALT116" s="9"/>
      <c r="ALU116" s="9"/>
      <c r="ALV116" s="9"/>
      <c r="ALW116" s="9"/>
      <c r="ALX116" s="9"/>
      <c r="ALY116" s="9"/>
      <c r="ALZ116" s="9"/>
      <c r="AMA116" s="9"/>
      <c r="AMB116" s="9"/>
      <c r="AMC116" s="9"/>
      <c r="AMD116" s="9"/>
      <c r="AME116" s="9"/>
      <c r="AMF116" s="9"/>
      <c r="AMG116" s="9"/>
      <c r="AMH116" s="9"/>
      <c r="AMI116" s="9"/>
      <c r="AMJ116" s="9"/>
      <c r="AMK116" s="9"/>
      <c r="AML116" s="9"/>
      <c r="AMM116" s="9"/>
      <c r="AMN116" s="9"/>
      <c r="AMO116" s="9"/>
      <c r="AMP116" s="9"/>
      <c r="AMQ116" s="9"/>
      <c r="AMR116" s="9"/>
      <c r="AMS116" s="9"/>
      <c r="AMT116" s="9"/>
      <c r="AMU116" s="9"/>
      <c r="AMV116" s="9"/>
      <c r="AMW116" s="9"/>
      <c r="AMX116" s="9"/>
      <c r="AMY116" s="9"/>
      <c r="AMZ116" s="9"/>
      <c r="ANA116" s="9"/>
      <c r="ANB116" s="9"/>
      <c r="ANC116" s="9"/>
      <c r="AND116" s="9"/>
      <c r="ANE116" s="9"/>
      <c r="ANF116" s="9"/>
      <c r="ANG116" s="9"/>
      <c r="ANH116" s="9"/>
      <c r="ANI116" s="9"/>
      <c r="ANJ116" s="9"/>
      <c r="ANK116" s="9"/>
      <c r="ANL116" s="9"/>
      <c r="ANM116" s="9"/>
      <c r="ANN116" s="9"/>
      <c r="ANO116" s="9"/>
      <c r="ANP116" s="9"/>
      <c r="ANQ116" s="9"/>
      <c r="ANR116" s="9"/>
      <c r="ANS116" s="9"/>
      <c r="ANT116" s="9"/>
      <c r="ANU116" s="9"/>
      <c r="ANV116" s="9"/>
      <c r="ANW116" s="9"/>
      <c r="ANX116" s="9"/>
      <c r="ANY116" s="9"/>
      <c r="ANZ116" s="9"/>
      <c r="AOA116" s="9"/>
      <c r="AOB116" s="9"/>
      <c r="AOC116" s="9"/>
      <c r="AOD116" s="9"/>
      <c r="AOE116" s="9"/>
      <c r="AOF116" s="9"/>
      <c r="AOG116" s="9"/>
      <c r="AOH116" s="9"/>
      <c r="AOI116" s="9"/>
      <c r="AOJ116" s="9"/>
      <c r="AOK116" s="9"/>
      <c r="AOL116" s="9"/>
      <c r="AOM116" s="9"/>
      <c r="AON116" s="9"/>
      <c r="AOO116" s="9"/>
      <c r="AOP116" s="9"/>
      <c r="AOQ116" s="9"/>
      <c r="AOR116" s="9"/>
      <c r="AOS116" s="9"/>
      <c r="AOT116" s="9"/>
      <c r="AOU116" s="9"/>
      <c r="AOV116" s="9"/>
      <c r="AOW116" s="9"/>
      <c r="AOX116" s="9"/>
      <c r="AOY116" s="9"/>
      <c r="AOZ116" s="9"/>
      <c r="APA116" s="9"/>
      <c r="APB116" s="9"/>
      <c r="APC116" s="9"/>
      <c r="APD116" s="9"/>
      <c r="APE116" s="9"/>
      <c r="APF116" s="9"/>
      <c r="APG116" s="9"/>
      <c r="APH116" s="9"/>
      <c r="API116" s="9"/>
      <c r="APJ116" s="9"/>
      <c r="APK116" s="9"/>
      <c r="APL116" s="9"/>
      <c r="APM116" s="9"/>
      <c r="APN116" s="9"/>
      <c r="APO116" s="9"/>
      <c r="APP116" s="9"/>
      <c r="APQ116" s="9"/>
      <c r="APR116" s="9"/>
      <c r="APS116" s="9"/>
      <c r="APT116" s="9"/>
      <c r="APU116" s="9"/>
      <c r="APV116" s="9"/>
      <c r="APW116" s="9"/>
      <c r="APX116" s="9"/>
      <c r="APY116" s="9"/>
      <c r="APZ116" s="9"/>
      <c r="AQA116" s="9"/>
      <c r="AQB116" s="9"/>
      <c r="AQC116" s="9"/>
      <c r="AQD116" s="9"/>
      <c r="AQE116" s="9"/>
      <c r="AQF116" s="9"/>
      <c r="AQG116" s="9"/>
      <c r="AQH116" s="9"/>
      <c r="AQI116" s="9"/>
      <c r="AQJ116" s="9"/>
      <c r="AQK116" s="9"/>
      <c r="AQL116" s="9"/>
      <c r="AQM116" s="9"/>
      <c r="AQN116" s="9"/>
      <c r="AQO116" s="9"/>
      <c r="AQP116" s="9"/>
      <c r="AQQ116" s="9"/>
      <c r="AQR116" s="9"/>
      <c r="AQS116" s="9"/>
      <c r="AQT116" s="9"/>
      <c r="AQU116" s="9"/>
      <c r="AQV116" s="9"/>
      <c r="AQW116" s="9"/>
      <c r="AQX116" s="9"/>
      <c r="AQY116" s="9"/>
      <c r="AQZ116" s="9"/>
      <c r="ARA116" s="9"/>
      <c r="ARB116" s="9"/>
      <c r="ARC116" s="9"/>
      <c r="ARD116" s="9"/>
      <c r="ARE116" s="9"/>
      <c r="ARF116" s="9"/>
      <c r="ARG116" s="9"/>
      <c r="ARH116" s="9"/>
      <c r="ARI116" s="9"/>
      <c r="ARJ116" s="9"/>
      <c r="ARK116" s="9"/>
      <c r="ARL116" s="9"/>
      <c r="ARM116" s="9"/>
      <c r="ARN116" s="9"/>
      <c r="ARO116" s="9"/>
      <c r="ARP116" s="9"/>
      <c r="ARQ116" s="9"/>
      <c r="ARR116" s="9"/>
      <c r="ARS116" s="9"/>
      <c r="ART116" s="9"/>
      <c r="ARU116" s="9"/>
      <c r="ARV116" s="9"/>
      <c r="ARW116" s="9"/>
      <c r="ARX116" s="9"/>
      <c r="ARY116" s="9"/>
      <c r="ARZ116" s="9"/>
      <c r="ASA116" s="9"/>
      <c r="ASB116" s="9"/>
      <c r="ASC116" s="9"/>
      <c r="ASD116" s="9"/>
      <c r="ASE116" s="9"/>
      <c r="ASF116" s="9"/>
      <c r="ASG116" s="9"/>
      <c r="ASH116" s="9"/>
      <c r="ASI116" s="9"/>
      <c r="ASJ116" s="9"/>
      <c r="ASK116" s="9"/>
      <c r="ASL116" s="9"/>
      <c r="ASM116" s="9"/>
      <c r="ASN116" s="9"/>
      <c r="ASO116" s="9"/>
      <c r="ASP116" s="9"/>
      <c r="ASQ116" s="9"/>
      <c r="ASR116" s="9"/>
      <c r="ASS116" s="9"/>
      <c r="AST116" s="9"/>
      <c r="ASU116" s="9"/>
      <c r="ASV116" s="9"/>
      <c r="ASW116" s="9"/>
      <c r="ASX116" s="9"/>
      <c r="ASY116" s="9"/>
      <c r="ASZ116" s="9"/>
      <c r="ATA116" s="9"/>
      <c r="ATB116" s="9"/>
      <c r="ATC116" s="9"/>
      <c r="ATD116" s="9"/>
      <c r="ATE116" s="9"/>
      <c r="ATF116" s="9"/>
      <c r="ATG116" s="9"/>
      <c r="ATH116" s="9"/>
      <c r="ATI116" s="9"/>
      <c r="ATJ116" s="9"/>
      <c r="ATK116" s="9"/>
      <c r="ATL116" s="9"/>
      <c r="ATM116" s="9"/>
      <c r="ATN116" s="9"/>
      <c r="ATO116" s="9"/>
      <c r="ATP116" s="9"/>
      <c r="ATQ116" s="9"/>
      <c r="ATR116" s="9"/>
      <c r="ATS116" s="9"/>
      <c r="ATT116" s="9"/>
      <c r="ATU116" s="9"/>
      <c r="ATV116" s="9"/>
      <c r="ATW116" s="9"/>
      <c r="ATX116" s="9"/>
      <c r="ATY116" s="9"/>
      <c r="ATZ116" s="9"/>
      <c r="AUA116" s="9"/>
      <c r="AUB116" s="9"/>
      <c r="AUC116" s="9"/>
      <c r="AUD116" s="9"/>
      <c r="AUE116" s="9"/>
      <c r="AUF116" s="9"/>
      <c r="AUG116" s="9"/>
      <c r="AUH116" s="9"/>
      <c r="AUI116" s="9"/>
      <c r="AUJ116" s="9"/>
      <c r="AUK116" s="9"/>
      <c r="AUL116" s="9"/>
      <c r="AUM116" s="9"/>
      <c r="AUN116" s="9"/>
      <c r="AUO116" s="9"/>
      <c r="AUP116" s="9"/>
      <c r="AUQ116" s="9"/>
      <c r="AUR116" s="9"/>
      <c r="AUS116" s="9"/>
      <c r="AUT116" s="9"/>
      <c r="AUU116" s="9"/>
      <c r="AUV116" s="9"/>
      <c r="AUW116" s="9"/>
      <c r="AUX116" s="9"/>
      <c r="AUY116" s="9"/>
      <c r="AUZ116" s="9"/>
      <c r="AVA116" s="9"/>
      <c r="AVB116" s="9"/>
      <c r="AVC116" s="9"/>
      <c r="AVD116" s="9"/>
      <c r="AVE116" s="9"/>
      <c r="AVF116" s="9"/>
      <c r="AVG116" s="9"/>
      <c r="AVH116" s="9"/>
      <c r="AVI116" s="9"/>
      <c r="AVJ116" s="9"/>
      <c r="AVK116" s="9"/>
      <c r="AVL116" s="9"/>
      <c r="AVM116" s="9"/>
      <c r="AVN116" s="9"/>
      <c r="AVO116" s="9"/>
      <c r="AVP116" s="9"/>
      <c r="AVQ116" s="9"/>
      <c r="AVR116" s="9"/>
      <c r="AVS116" s="9"/>
      <c r="AVT116" s="9"/>
      <c r="AVU116" s="9"/>
      <c r="AVV116" s="9"/>
      <c r="AVW116" s="9"/>
      <c r="AVX116" s="9"/>
      <c r="AVY116" s="9"/>
      <c r="AVZ116" s="9"/>
      <c r="AWA116" s="9"/>
      <c r="AWB116" s="9"/>
      <c r="AWC116" s="9"/>
      <c r="AWD116" s="9"/>
      <c r="AWE116" s="9"/>
      <c r="AWF116" s="9"/>
      <c r="AWG116" s="9"/>
      <c r="AWH116" s="9"/>
      <c r="AWI116" s="9"/>
      <c r="AWJ116" s="9"/>
      <c r="AWK116" s="9"/>
      <c r="AWL116" s="9"/>
      <c r="AWM116" s="9"/>
      <c r="AWN116" s="9"/>
      <c r="AWO116" s="9"/>
      <c r="AWP116" s="9"/>
      <c r="AWQ116" s="9"/>
      <c r="AWR116" s="9"/>
      <c r="AWS116" s="9"/>
      <c r="AWT116" s="9"/>
      <c r="AWU116" s="9"/>
      <c r="AWV116" s="9"/>
      <c r="AWW116" s="9"/>
      <c r="AWX116" s="9"/>
      <c r="AWY116" s="9"/>
      <c r="AWZ116" s="9"/>
      <c r="AXA116" s="9"/>
      <c r="AXB116" s="9"/>
      <c r="AXC116" s="9"/>
      <c r="AXD116" s="9"/>
      <c r="AXE116" s="9"/>
      <c r="AXF116" s="9"/>
      <c r="AXG116" s="9"/>
      <c r="AXH116" s="9"/>
      <c r="AXI116" s="9"/>
      <c r="AXJ116" s="9"/>
      <c r="AXK116" s="9"/>
      <c r="AXL116" s="9"/>
      <c r="AXM116" s="9"/>
      <c r="AXN116" s="9"/>
      <c r="AXO116" s="9"/>
      <c r="AXP116" s="9"/>
      <c r="AXQ116" s="9"/>
      <c r="AXR116" s="9"/>
      <c r="AXS116" s="9"/>
      <c r="AXT116" s="9"/>
      <c r="AXU116" s="9"/>
      <c r="AXV116" s="9"/>
      <c r="AXW116" s="9"/>
      <c r="AXX116" s="9"/>
      <c r="AXY116" s="9"/>
      <c r="AXZ116" s="9"/>
      <c r="AYA116" s="9"/>
      <c r="AYB116" s="9"/>
      <c r="AYC116" s="9"/>
      <c r="AYD116" s="9"/>
      <c r="AYE116" s="9"/>
      <c r="AYF116" s="9"/>
      <c r="AYG116" s="9"/>
      <c r="AYH116" s="9"/>
      <c r="AYI116" s="9"/>
      <c r="AYJ116" s="9"/>
      <c r="AYK116" s="9"/>
      <c r="AYL116" s="9"/>
      <c r="AYM116" s="9"/>
      <c r="AYN116" s="9"/>
      <c r="AYO116" s="9"/>
      <c r="AYP116" s="9"/>
      <c r="AYQ116" s="9"/>
      <c r="AYR116" s="9"/>
      <c r="AYS116" s="9"/>
      <c r="AYT116" s="9"/>
      <c r="AYU116" s="9"/>
      <c r="AYV116" s="9"/>
      <c r="AYW116" s="9"/>
      <c r="AYX116" s="9"/>
      <c r="AYY116" s="9"/>
      <c r="AYZ116" s="9"/>
      <c r="AZA116" s="9"/>
      <c r="AZB116" s="9"/>
      <c r="AZC116" s="9"/>
      <c r="AZD116" s="9"/>
      <c r="AZE116" s="9"/>
      <c r="AZF116" s="9"/>
      <c r="AZG116" s="9"/>
      <c r="AZH116" s="9"/>
      <c r="AZI116" s="9"/>
      <c r="AZJ116" s="9"/>
      <c r="AZK116" s="9"/>
      <c r="AZL116" s="9"/>
      <c r="AZM116" s="9"/>
      <c r="AZN116" s="9"/>
      <c r="AZO116" s="9"/>
      <c r="AZP116" s="9"/>
      <c r="AZQ116" s="9"/>
      <c r="AZR116" s="9"/>
      <c r="AZS116" s="9"/>
      <c r="AZT116" s="9"/>
      <c r="AZU116" s="9"/>
      <c r="AZV116" s="9"/>
      <c r="AZW116" s="9"/>
      <c r="AZX116" s="9"/>
      <c r="AZY116" s="9"/>
      <c r="AZZ116" s="9"/>
      <c r="BAA116" s="9"/>
      <c r="BAB116" s="9"/>
      <c r="BAC116" s="9"/>
      <c r="BAD116" s="9"/>
      <c r="BAE116" s="9"/>
      <c r="BAF116" s="9"/>
      <c r="BAG116" s="9"/>
      <c r="BAH116" s="9"/>
      <c r="BAI116" s="9"/>
      <c r="BAJ116" s="9"/>
      <c r="BAK116" s="9"/>
      <c r="BAL116" s="9"/>
      <c r="BAM116" s="9"/>
      <c r="BAN116" s="9"/>
      <c r="BAO116" s="9"/>
      <c r="BAP116" s="9"/>
      <c r="BAQ116" s="9"/>
      <c r="BAR116" s="9"/>
      <c r="BAS116" s="9"/>
      <c r="BAT116" s="9"/>
      <c r="BAU116" s="9"/>
      <c r="BAV116" s="9"/>
      <c r="BAW116" s="9"/>
      <c r="BAX116" s="9"/>
      <c r="BAY116" s="9"/>
      <c r="BAZ116" s="9"/>
      <c r="BBA116" s="9"/>
      <c r="BBB116" s="9"/>
      <c r="BBC116" s="9"/>
      <c r="BBD116" s="9"/>
      <c r="BBE116" s="9"/>
      <c r="BBF116" s="9"/>
      <c r="BBG116" s="9"/>
      <c r="BBH116" s="9"/>
      <c r="BBI116" s="9"/>
      <c r="BBJ116" s="9"/>
      <c r="BBK116" s="9"/>
      <c r="BBL116" s="9"/>
      <c r="BBM116" s="9"/>
      <c r="BBN116" s="9"/>
      <c r="BBO116" s="9"/>
      <c r="BBP116" s="9"/>
      <c r="BBQ116" s="9"/>
      <c r="BBR116" s="9"/>
      <c r="BBS116" s="9"/>
      <c r="BBT116" s="9"/>
      <c r="BBU116" s="9"/>
      <c r="BBV116" s="9"/>
      <c r="BBW116" s="9"/>
      <c r="BBX116" s="9"/>
      <c r="BBY116" s="9"/>
      <c r="BBZ116" s="9"/>
      <c r="BCA116" s="9"/>
      <c r="BCB116" s="9"/>
      <c r="BCC116" s="9"/>
      <c r="BCD116" s="9"/>
      <c r="BCE116" s="9"/>
      <c r="BCF116" s="9"/>
      <c r="BCG116" s="9"/>
      <c r="BCH116" s="9"/>
      <c r="BCI116" s="9"/>
      <c r="BCJ116" s="9"/>
      <c r="BCK116" s="9"/>
      <c r="BCL116" s="9"/>
      <c r="BCM116" s="9"/>
      <c r="BCN116" s="9"/>
      <c r="BCO116" s="9"/>
      <c r="BCP116" s="9"/>
      <c r="BCQ116" s="9"/>
      <c r="BCR116" s="9"/>
      <c r="BCS116" s="9"/>
      <c r="BCT116" s="9"/>
      <c r="BCU116" s="9"/>
      <c r="BCV116" s="9"/>
      <c r="BCW116" s="9"/>
      <c r="BCX116" s="9"/>
      <c r="BCY116" s="9"/>
      <c r="BCZ116" s="9"/>
      <c r="BDA116" s="9"/>
      <c r="BDB116" s="9"/>
      <c r="BDC116" s="9"/>
      <c r="BDD116" s="9"/>
      <c r="BDE116" s="9"/>
      <c r="BDF116" s="9"/>
      <c r="BDG116" s="9"/>
      <c r="BDH116" s="9"/>
      <c r="BDI116" s="9"/>
      <c r="BDJ116" s="9"/>
      <c r="BDK116" s="9"/>
      <c r="BDL116" s="9"/>
      <c r="BDM116" s="9"/>
      <c r="BDN116" s="9"/>
      <c r="BDO116" s="9"/>
      <c r="BDP116" s="9"/>
      <c r="BDQ116" s="9"/>
      <c r="BDR116" s="9"/>
      <c r="BDS116" s="9"/>
      <c r="BDT116" s="9"/>
      <c r="BDU116" s="9"/>
      <c r="BDV116" s="9"/>
      <c r="BDW116" s="9"/>
      <c r="BDX116" s="9"/>
      <c r="BDY116" s="9"/>
      <c r="BDZ116" s="9"/>
      <c r="BEA116" s="9"/>
      <c r="BEB116" s="9"/>
      <c r="BEC116" s="9"/>
      <c r="BED116" s="9"/>
      <c r="BEE116" s="9"/>
      <c r="BEF116" s="9"/>
      <c r="BEG116" s="9"/>
      <c r="BEH116" s="9"/>
      <c r="BEI116" s="9"/>
      <c r="BEJ116" s="9"/>
      <c r="BEK116" s="9"/>
      <c r="BEL116" s="9"/>
      <c r="BEM116" s="9"/>
      <c r="BEN116" s="9"/>
      <c r="BEO116" s="9"/>
      <c r="BEP116" s="9"/>
      <c r="BEQ116" s="9"/>
      <c r="BER116" s="9"/>
      <c r="BES116" s="9"/>
      <c r="BET116" s="9"/>
      <c r="BEU116" s="9"/>
      <c r="BEV116" s="9"/>
      <c r="BEW116" s="9"/>
      <c r="BEX116" s="9"/>
      <c r="BEY116" s="9"/>
      <c r="BEZ116" s="9"/>
      <c r="BFA116" s="9"/>
      <c r="BFB116" s="9"/>
      <c r="BFC116" s="9"/>
      <c r="BFD116" s="9"/>
      <c r="BFE116" s="9"/>
      <c r="BFF116" s="9"/>
      <c r="BFG116" s="9"/>
      <c r="BFH116" s="9"/>
      <c r="BFI116" s="9"/>
      <c r="BFJ116" s="9"/>
      <c r="BFK116" s="9"/>
      <c r="BFL116" s="9"/>
      <c r="BFM116" s="9"/>
      <c r="BFN116" s="9"/>
      <c r="BFO116" s="9"/>
      <c r="BFP116" s="9"/>
      <c r="BFQ116" s="9"/>
      <c r="BFR116" s="9"/>
      <c r="BFS116" s="9"/>
      <c r="BFT116" s="9"/>
      <c r="BFU116" s="9"/>
      <c r="BFV116" s="9"/>
      <c r="BFW116" s="9"/>
      <c r="BFX116" s="9"/>
      <c r="BFY116" s="9"/>
      <c r="BFZ116" s="9"/>
      <c r="BGA116" s="9"/>
      <c r="BGB116" s="9"/>
      <c r="BGC116" s="9"/>
      <c r="BGD116" s="9"/>
      <c r="BGE116" s="9"/>
      <c r="BGF116" s="9"/>
      <c r="BGG116" s="9"/>
      <c r="BGH116" s="9"/>
      <c r="BGI116" s="9"/>
      <c r="BGJ116" s="9"/>
      <c r="BGK116" s="9"/>
      <c r="BGL116" s="9"/>
      <c r="BGM116" s="9"/>
      <c r="BGN116" s="9"/>
      <c r="BGO116" s="9"/>
      <c r="BGP116" s="9"/>
      <c r="BGQ116" s="9"/>
      <c r="BGR116" s="9"/>
      <c r="BGS116" s="9"/>
      <c r="BGT116" s="9"/>
      <c r="BGU116" s="9"/>
      <c r="BGV116" s="9"/>
      <c r="BGW116" s="9"/>
      <c r="BGX116" s="9"/>
      <c r="BGY116" s="9"/>
      <c r="BGZ116" s="9"/>
      <c r="BHA116" s="9"/>
      <c r="BHB116" s="9"/>
      <c r="BHC116" s="9"/>
      <c r="BHD116" s="9"/>
      <c r="BHE116" s="9"/>
      <c r="BHF116" s="9"/>
      <c r="BHG116" s="9"/>
      <c r="BHH116" s="9"/>
      <c r="BHI116" s="9"/>
      <c r="BHJ116" s="9"/>
      <c r="BHK116" s="9"/>
      <c r="BHL116" s="9"/>
      <c r="BHM116" s="9"/>
      <c r="BHN116" s="9"/>
      <c r="BHO116" s="9"/>
      <c r="BHP116" s="9"/>
      <c r="BHQ116" s="9"/>
      <c r="BHR116" s="9"/>
      <c r="BHS116" s="9"/>
      <c r="BHT116" s="9"/>
      <c r="BHU116" s="9"/>
      <c r="BHV116" s="9"/>
      <c r="BHW116" s="9"/>
      <c r="BHX116" s="9"/>
      <c r="BHY116" s="9"/>
      <c r="BHZ116" s="9"/>
      <c r="BIA116" s="9"/>
      <c r="BIB116" s="9"/>
      <c r="BIC116" s="9"/>
      <c r="BID116" s="9"/>
      <c r="BIE116" s="9"/>
      <c r="BIF116" s="9"/>
      <c r="BIG116" s="9"/>
      <c r="BIH116" s="9"/>
      <c r="BII116" s="9"/>
      <c r="BIJ116" s="9"/>
      <c r="BIK116" s="9"/>
      <c r="BIL116" s="9"/>
      <c r="BIM116" s="9"/>
      <c r="BIN116" s="9"/>
      <c r="BIO116" s="9"/>
      <c r="BIP116" s="9"/>
      <c r="BIQ116" s="9"/>
      <c r="BIR116" s="9"/>
      <c r="BIS116" s="9"/>
      <c r="BIT116" s="9"/>
      <c r="BIU116" s="9"/>
      <c r="BIV116" s="9"/>
      <c r="BIW116" s="9"/>
      <c r="BIX116" s="9"/>
      <c r="BIY116" s="9"/>
      <c r="BIZ116" s="9"/>
      <c r="BJA116" s="9"/>
      <c r="BJB116" s="9"/>
      <c r="BJC116" s="9"/>
      <c r="BJD116" s="9"/>
      <c r="BJE116" s="9"/>
      <c r="BJF116" s="9"/>
      <c r="BJG116" s="9"/>
      <c r="BJH116" s="9"/>
      <c r="BJI116" s="9"/>
      <c r="BJJ116" s="9"/>
      <c r="BJK116" s="9"/>
      <c r="BJL116" s="9"/>
      <c r="BJM116" s="9"/>
      <c r="BJN116" s="9"/>
      <c r="BJO116" s="9"/>
      <c r="BJP116" s="9"/>
      <c r="BJQ116" s="9"/>
      <c r="BJR116" s="9"/>
      <c r="BJS116" s="9"/>
      <c r="BJT116" s="9"/>
      <c r="BJU116" s="9"/>
      <c r="BJV116" s="9"/>
      <c r="BJW116" s="9"/>
      <c r="BJX116" s="9"/>
      <c r="BJY116" s="9"/>
      <c r="BJZ116" s="9"/>
      <c r="BKA116" s="9"/>
      <c r="BKB116" s="9"/>
      <c r="BKC116" s="9"/>
      <c r="BKD116" s="9"/>
      <c r="BKE116" s="9"/>
      <c r="BKF116" s="9"/>
      <c r="BKG116" s="9"/>
      <c r="BKH116" s="9"/>
      <c r="BKI116" s="9"/>
      <c r="BKJ116" s="9"/>
      <c r="BKK116" s="9"/>
      <c r="BKL116" s="9"/>
      <c r="BKM116" s="9"/>
      <c r="BKN116" s="9"/>
      <c r="BKO116" s="9"/>
      <c r="BKP116" s="9"/>
      <c r="BKQ116" s="9"/>
      <c r="BKR116" s="9"/>
      <c r="BKS116" s="9"/>
      <c r="BKT116" s="9"/>
      <c r="BKU116" s="9"/>
      <c r="BKV116" s="9"/>
      <c r="BKW116" s="9"/>
      <c r="BKX116" s="9"/>
      <c r="BKY116" s="9"/>
      <c r="BKZ116" s="9"/>
      <c r="BLA116" s="9"/>
      <c r="BLB116" s="9"/>
      <c r="BLC116" s="9"/>
      <c r="BLD116" s="9"/>
      <c r="BLE116" s="9"/>
      <c r="BLF116" s="9"/>
      <c r="BLG116" s="9"/>
      <c r="BLH116" s="9"/>
      <c r="BLI116" s="9"/>
      <c r="BLJ116" s="9"/>
      <c r="BLK116" s="9"/>
      <c r="BLL116" s="9"/>
      <c r="BLM116" s="9"/>
      <c r="BLN116" s="9"/>
      <c r="BLO116" s="9"/>
      <c r="BLP116" s="9"/>
      <c r="BLQ116" s="9"/>
      <c r="BLR116" s="9"/>
      <c r="BLS116" s="9"/>
      <c r="BLT116" s="9"/>
      <c r="BLU116" s="9"/>
      <c r="BLV116" s="9"/>
      <c r="BLW116" s="9"/>
      <c r="BLX116" s="9"/>
      <c r="BLY116" s="9"/>
      <c r="BLZ116" s="9"/>
      <c r="BMA116" s="9"/>
      <c r="BMB116" s="9"/>
      <c r="BMC116" s="9"/>
      <c r="BMD116" s="9"/>
      <c r="BME116" s="9"/>
      <c r="BMF116" s="9"/>
      <c r="BMG116" s="9"/>
      <c r="BMH116" s="9"/>
      <c r="BMI116" s="9"/>
      <c r="BMJ116" s="9"/>
      <c r="BMK116" s="9"/>
      <c r="BML116" s="9"/>
      <c r="BMM116" s="9"/>
      <c r="BMN116" s="9"/>
      <c r="BMO116" s="9"/>
      <c r="BMP116" s="9"/>
      <c r="BMQ116" s="9"/>
      <c r="BMR116" s="9"/>
      <c r="BMS116" s="9"/>
      <c r="BMT116" s="9"/>
      <c r="BMU116" s="9"/>
      <c r="BMV116" s="9"/>
      <c r="BMW116" s="9"/>
      <c r="BMX116" s="9"/>
      <c r="BMY116" s="9"/>
      <c r="BMZ116" s="9"/>
      <c r="BNA116" s="9"/>
      <c r="BNB116" s="9"/>
      <c r="BNC116" s="9"/>
      <c r="BND116" s="9"/>
      <c r="BNE116" s="9"/>
      <c r="BNF116" s="9"/>
      <c r="BNG116" s="9"/>
      <c r="BNH116" s="9"/>
      <c r="BNI116" s="9"/>
      <c r="BNJ116" s="9"/>
      <c r="BNK116" s="9"/>
      <c r="BNL116" s="9"/>
      <c r="BNM116" s="9"/>
      <c r="BNN116" s="9"/>
      <c r="BNO116" s="9"/>
      <c r="BNP116" s="9"/>
      <c r="BNQ116" s="9"/>
      <c r="BNR116" s="9"/>
      <c r="BNS116" s="9"/>
      <c r="BNT116" s="9"/>
      <c r="BNU116" s="9"/>
      <c r="BNV116" s="9"/>
      <c r="BNW116" s="9"/>
      <c r="BNX116" s="9"/>
      <c r="BNY116" s="9"/>
      <c r="BNZ116" s="9"/>
      <c r="BOA116" s="9"/>
      <c r="BOB116" s="9"/>
      <c r="BOC116" s="9"/>
      <c r="BOD116" s="9"/>
      <c r="BOE116" s="9"/>
      <c r="BOF116" s="9"/>
      <c r="BOG116" s="9"/>
      <c r="BOH116" s="9"/>
      <c r="BOI116" s="9"/>
      <c r="BOJ116" s="9"/>
      <c r="BOK116" s="9"/>
      <c r="BOL116" s="9"/>
      <c r="BOM116" s="9"/>
      <c r="BON116" s="9"/>
      <c r="BOO116" s="9"/>
      <c r="BOP116" s="9"/>
      <c r="BOQ116" s="9"/>
      <c r="BOR116" s="9"/>
      <c r="BOS116" s="9"/>
      <c r="BOT116" s="9"/>
      <c r="BOU116" s="9"/>
      <c r="BOV116" s="9"/>
      <c r="BOW116" s="9"/>
      <c r="BOX116" s="9"/>
      <c r="BOY116" s="9"/>
      <c r="BOZ116" s="9"/>
      <c r="BPA116" s="9"/>
      <c r="BPB116" s="9"/>
      <c r="BPC116" s="9"/>
      <c r="BPD116" s="9"/>
      <c r="BPE116" s="9"/>
      <c r="BPF116" s="9"/>
      <c r="BPG116" s="9"/>
      <c r="BPH116" s="9"/>
      <c r="BPI116" s="9"/>
      <c r="BPJ116" s="9"/>
      <c r="BPK116" s="9"/>
      <c r="BPL116" s="9"/>
      <c r="BPM116" s="9"/>
      <c r="BPN116" s="9"/>
      <c r="BPO116" s="9"/>
      <c r="BPP116" s="9"/>
      <c r="BPQ116" s="9"/>
      <c r="BPR116" s="9"/>
      <c r="BPS116" s="9"/>
      <c r="BPT116" s="9"/>
      <c r="BPU116" s="9"/>
      <c r="BPV116" s="9"/>
      <c r="BPW116" s="9"/>
      <c r="BPX116" s="9"/>
      <c r="BPY116" s="9"/>
      <c r="BPZ116" s="9"/>
      <c r="BQA116" s="9"/>
      <c r="BQB116" s="9"/>
      <c r="BQC116" s="9"/>
      <c r="BQD116" s="9"/>
      <c r="BQE116" s="9"/>
      <c r="BQF116" s="9"/>
      <c r="BQG116" s="9"/>
      <c r="BQH116" s="9"/>
      <c r="BQI116" s="9"/>
      <c r="BQJ116" s="9"/>
      <c r="BQK116" s="9"/>
      <c r="BQL116" s="9"/>
      <c r="BQM116" s="9"/>
      <c r="BQN116" s="9"/>
      <c r="BQO116" s="9"/>
      <c r="BQP116" s="9"/>
      <c r="BQQ116" s="9"/>
      <c r="BQR116" s="9"/>
      <c r="BQS116" s="9"/>
      <c r="BQT116" s="9"/>
      <c r="BQU116" s="9"/>
      <c r="BQV116" s="9"/>
      <c r="BQW116" s="9"/>
      <c r="BQX116" s="9"/>
      <c r="BQY116" s="9"/>
      <c r="BQZ116" s="9"/>
      <c r="BRA116" s="9"/>
      <c r="BRB116" s="9"/>
      <c r="BRC116" s="9"/>
      <c r="BRD116" s="9"/>
      <c r="BRE116" s="9"/>
      <c r="BRF116" s="9"/>
      <c r="BRG116" s="9"/>
      <c r="BRH116" s="9"/>
      <c r="BRI116" s="9"/>
      <c r="BRJ116" s="9"/>
      <c r="BRK116" s="9"/>
      <c r="BRL116" s="9"/>
      <c r="BRM116" s="9"/>
      <c r="BRN116" s="9"/>
      <c r="BRO116" s="9"/>
      <c r="BRP116" s="9"/>
      <c r="BRQ116" s="9"/>
      <c r="BRR116" s="9"/>
      <c r="BRS116" s="9"/>
      <c r="BRT116" s="9"/>
      <c r="BRU116" s="9"/>
      <c r="BRV116" s="9"/>
      <c r="BRW116" s="9"/>
      <c r="BRX116" s="9"/>
      <c r="BRY116" s="9"/>
      <c r="BRZ116" s="9"/>
      <c r="BSA116" s="9"/>
      <c r="BSB116" s="9"/>
      <c r="BSC116" s="9"/>
      <c r="BSD116" s="9"/>
      <c r="BSE116" s="9"/>
      <c r="BSF116" s="9"/>
      <c r="BSG116" s="9"/>
      <c r="BSH116" s="9"/>
      <c r="BSI116" s="9"/>
      <c r="BSJ116" s="9"/>
      <c r="BSK116" s="9"/>
      <c r="BSL116" s="9"/>
      <c r="BSM116" s="9"/>
      <c r="BSN116" s="9"/>
      <c r="BSO116" s="9"/>
      <c r="BSP116" s="9"/>
      <c r="BSQ116" s="9"/>
      <c r="BSR116" s="9"/>
      <c r="BSS116" s="9"/>
      <c r="BST116" s="9"/>
      <c r="BSU116" s="9"/>
      <c r="BSV116" s="9"/>
      <c r="BSW116" s="9"/>
      <c r="BSX116" s="9"/>
      <c r="BSY116" s="9"/>
      <c r="BSZ116" s="9"/>
      <c r="BTA116" s="9"/>
      <c r="BTB116" s="9"/>
      <c r="BTC116" s="9"/>
      <c r="BTD116" s="9"/>
      <c r="BTE116" s="9"/>
      <c r="BTF116" s="9"/>
      <c r="BTG116" s="9"/>
      <c r="BTH116" s="9"/>
      <c r="BTI116" s="9"/>
      <c r="BTJ116" s="9"/>
      <c r="BTK116" s="9"/>
      <c r="BTL116" s="9"/>
      <c r="BTM116" s="9"/>
      <c r="BTN116" s="9"/>
      <c r="BTO116" s="9"/>
      <c r="BTP116" s="9"/>
      <c r="BTQ116" s="9"/>
      <c r="BTR116" s="9"/>
      <c r="BTS116" s="9"/>
      <c r="BTT116" s="9"/>
      <c r="BTU116" s="9"/>
      <c r="BTV116" s="9"/>
      <c r="BTW116" s="9"/>
      <c r="BTX116" s="9"/>
      <c r="BTY116" s="9"/>
      <c r="BTZ116" s="9"/>
      <c r="BUA116" s="9"/>
      <c r="BUB116" s="9"/>
      <c r="BUC116" s="9"/>
      <c r="BUD116" s="9"/>
      <c r="BUE116" s="9"/>
      <c r="BUF116" s="9"/>
      <c r="BUG116" s="9"/>
      <c r="BUH116" s="9"/>
      <c r="BUI116" s="9"/>
      <c r="BUJ116" s="9"/>
      <c r="BUK116" s="9"/>
      <c r="BUL116" s="9"/>
      <c r="BUM116" s="9"/>
      <c r="BUN116" s="9"/>
      <c r="BUO116" s="9"/>
      <c r="BUP116" s="9"/>
      <c r="BUQ116" s="9"/>
      <c r="BUR116" s="9"/>
      <c r="BUS116" s="9"/>
      <c r="BUT116" s="9"/>
      <c r="BUU116" s="9"/>
      <c r="BUV116" s="9"/>
      <c r="BUW116" s="9"/>
      <c r="BUX116" s="9"/>
      <c r="BUY116" s="9"/>
      <c r="BUZ116" s="9"/>
      <c r="BVA116" s="9"/>
      <c r="BVB116" s="9"/>
      <c r="BVC116" s="9"/>
      <c r="BVD116" s="9"/>
      <c r="BVE116" s="9"/>
      <c r="BVF116" s="9"/>
      <c r="BVG116" s="9"/>
      <c r="BVH116" s="9"/>
      <c r="BVI116" s="9"/>
      <c r="BVJ116" s="9"/>
      <c r="BVK116" s="9"/>
      <c r="BVL116" s="9"/>
      <c r="BVM116" s="9"/>
      <c r="BVN116" s="9"/>
      <c r="BVO116" s="9"/>
      <c r="BVP116" s="9"/>
      <c r="BVQ116" s="9"/>
      <c r="BVR116" s="9"/>
      <c r="BVS116" s="9"/>
      <c r="BVT116" s="9"/>
      <c r="BVU116" s="9"/>
      <c r="BVV116" s="9"/>
      <c r="BVW116" s="9"/>
      <c r="BVX116" s="9"/>
      <c r="BVY116" s="9"/>
      <c r="BVZ116" s="9"/>
      <c r="BWA116" s="9"/>
      <c r="BWB116" s="9"/>
      <c r="BWC116" s="9"/>
      <c r="BWD116" s="9"/>
      <c r="BWE116" s="9"/>
      <c r="BWF116" s="9"/>
      <c r="BWG116" s="9"/>
      <c r="BWH116" s="9"/>
      <c r="BWI116" s="9"/>
      <c r="BWJ116" s="9"/>
      <c r="BWK116" s="9"/>
      <c r="BWL116" s="9"/>
      <c r="BWM116" s="9"/>
      <c r="BWN116" s="9"/>
      <c r="BWO116" s="9"/>
      <c r="BWP116" s="9"/>
      <c r="BWQ116" s="9"/>
      <c r="BWR116" s="9"/>
      <c r="BWS116" s="9"/>
      <c r="BWT116" s="9"/>
      <c r="BWU116" s="9"/>
      <c r="BWV116" s="9"/>
      <c r="BWW116" s="9"/>
      <c r="BWX116" s="9"/>
      <c r="BWY116" s="9"/>
      <c r="BWZ116" s="9"/>
      <c r="BXA116" s="9"/>
      <c r="BXB116" s="9"/>
      <c r="BXC116" s="9"/>
      <c r="BXD116" s="9"/>
      <c r="BXE116" s="9"/>
      <c r="BXF116" s="9"/>
      <c r="BXG116" s="9"/>
      <c r="BXH116" s="9"/>
      <c r="BXI116" s="9"/>
      <c r="BXJ116" s="9"/>
      <c r="BXK116" s="9"/>
      <c r="BXL116" s="9"/>
      <c r="BXM116" s="9"/>
      <c r="BXN116" s="9"/>
      <c r="BXO116" s="9"/>
      <c r="BXP116" s="9"/>
      <c r="BXQ116" s="9"/>
      <c r="BXR116" s="9"/>
      <c r="BXS116" s="9"/>
      <c r="BXT116" s="9"/>
      <c r="BXU116" s="9"/>
      <c r="BXV116" s="9"/>
      <c r="BXW116" s="9"/>
      <c r="BXX116" s="9"/>
      <c r="BXY116" s="9"/>
      <c r="BXZ116" s="9"/>
      <c r="BYA116" s="9"/>
      <c r="BYB116" s="9"/>
      <c r="BYC116" s="9"/>
      <c r="BYD116" s="9"/>
      <c r="BYE116" s="9"/>
      <c r="BYF116" s="9"/>
      <c r="BYG116" s="9"/>
      <c r="BYH116" s="9"/>
      <c r="BYI116" s="9"/>
      <c r="BYJ116" s="9"/>
      <c r="BYK116" s="9"/>
      <c r="BYL116" s="9"/>
      <c r="BYM116" s="9"/>
      <c r="BYN116" s="9"/>
      <c r="BYO116" s="9"/>
      <c r="BYP116" s="9"/>
      <c r="BYQ116" s="9"/>
      <c r="BYR116" s="9"/>
      <c r="BYS116" s="9"/>
      <c r="BYT116" s="9"/>
      <c r="BYU116" s="9"/>
      <c r="BYV116" s="9"/>
      <c r="BYW116" s="9"/>
      <c r="BYX116" s="9"/>
      <c r="BYY116" s="9"/>
      <c r="BYZ116" s="9"/>
      <c r="BZA116" s="9"/>
      <c r="BZB116" s="9"/>
      <c r="BZC116" s="9"/>
      <c r="BZD116" s="9"/>
      <c r="BZE116" s="9"/>
      <c r="BZF116" s="9"/>
      <c r="BZG116" s="9"/>
      <c r="BZH116" s="9"/>
      <c r="BZI116" s="9"/>
      <c r="BZJ116" s="9"/>
      <c r="BZK116" s="9"/>
      <c r="BZL116" s="9"/>
      <c r="BZM116" s="9"/>
      <c r="BZN116" s="9"/>
      <c r="BZO116" s="9"/>
      <c r="BZP116" s="9"/>
      <c r="BZQ116" s="9"/>
      <c r="BZR116" s="9"/>
      <c r="BZS116" s="9"/>
      <c r="BZT116" s="9"/>
      <c r="BZU116" s="9"/>
      <c r="BZV116" s="9"/>
      <c r="BZW116" s="9"/>
      <c r="BZX116" s="9"/>
      <c r="BZY116" s="9"/>
      <c r="BZZ116" s="9"/>
      <c r="CAA116" s="9"/>
      <c r="CAB116" s="9"/>
      <c r="CAC116" s="9"/>
      <c r="CAD116" s="9"/>
      <c r="CAE116" s="9"/>
      <c r="CAF116" s="9"/>
      <c r="CAG116" s="9"/>
      <c r="CAH116" s="9"/>
      <c r="CAI116" s="9"/>
      <c r="CAJ116" s="9"/>
      <c r="CAK116" s="9"/>
      <c r="CAL116" s="9"/>
      <c r="CAM116" s="9"/>
      <c r="CAN116" s="9"/>
      <c r="CAO116" s="9"/>
      <c r="CAP116" s="9"/>
      <c r="CAQ116" s="9"/>
      <c r="CAR116" s="9"/>
      <c r="CAS116" s="9"/>
      <c r="CAT116" s="9"/>
      <c r="CAU116" s="9"/>
      <c r="CAV116" s="9"/>
      <c r="CAW116" s="9"/>
      <c r="CAX116" s="9"/>
      <c r="CAY116" s="9"/>
      <c r="CAZ116" s="9"/>
      <c r="CBA116" s="9"/>
      <c r="CBB116" s="9"/>
      <c r="CBC116" s="9"/>
      <c r="CBD116" s="9"/>
      <c r="CBE116" s="9"/>
      <c r="CBF116" s="9"/>
      <c r="CBG116" s="9"/>
      <c r="CBH116" s="9"/>
      <c r="CBI116" s="9"/>
      <c r="CBJ116" s="9"/>
      <c r="CBK116" s="9"/>
      <c r="CBL116" s="9"/>
      <c r="CBM116" s="9"/>
      <c r="CBN116" s="9"/>
      <c r="CBO116" s="9"/>
      <c r="CBP116" s="9"/>
      <c r="CBQ116" s="9"/>
      <c r="CBR116" s="9"/>
      <c r="CBS116" s="9"/>
      <c r="CBT116" s="9"/>
      <c r="CBU116" s="9"/>
      <c r="CBV116" s="9"/>
      <c r="CBW116" s="9"/>
      <c r="CBX116" s="9"/>
      <c r="CBY116" s="9"/>
      <c r="CBZ116" s="9"/>
      <c r="CCA116" s="9"/>
      <c r="CCB116" s="9"/>
      <c r="CCC116" s="9"/>
      <c r="CCD116" s="9"/>
      <c r="CCE116" s="9"/>
      <c r="CCF116" s="9"/>
      <c r="CCG116" s="9"/>
      <c r="CCH116" s="9"/>
      <c r="CCI116" s="9"/>
      <c r="CCJ116" s="9"/>
      <c r="CCK116" s="9"/>
      <c r="CCL116" s="9"/>
      <c r="CCM116" s="9"/>
      <c r="CCN116" s="9"/>
      <c r="CCO116" s="9"/>
      <c r="CCP116" s="9"/>
      <c r="CCQ116" s="9"/>
      <c r="CCR116" s="9"/>
      <c r="CCS116" s="9"/>
      <c r="CCT116" s="9"/>
      <c r="CCU116" s="9"/>
      <c r="CCV116" s="9"/>
      <c r="CCW116" s="9"/>
      <c r="CCX116" s="9"/>
      <c r="CCY116" s="9"/>
      <c r="CCZ116" s="9"/>
      <c r="CDA116" s="9"/>
      <c r="CDB116" s="9"/>
      <c r="CDC116" s="9"/>
      <c r="CDD116" s="9"/>
      <c r="CDE116" s="9"/>
      <c r="CDF116" s="9"/>
      <c r="CDG116" s="9"/>
      <c r="CDH116" s="9"/>
      <c r="CDI116" s="9"/>
      <c r="CDJ116" s="9"/>
      <c r="CDK116" s="9"/>
      <c r="CDL116" s="9"/>
      <c r="CDM116" s="9"/>
      <c r="CDN116" s="9"/>
      <c r="CDO116" s="9"/>
      <c r="CDP116" s="9"/>
      <c r="CDQ116" s="9"/>
      <c r="CDR116" s="9"/>
      <c r="CDS116" s="9"/>
      <c r="CDT116" s="9"/>
      <c r="CDU116" s="9"/>
      <c r="CDV116" s="9"/>
      <c r="CDW116" s="9"/>
      <c r="CDX116" s="9"/>
      <c r="CDY116" s="9"/>
      <c r="CDZ116" s="9"/>
      <c r="CEA116" s="9"/>
      <c r="CEB116" s="9"/>
      <c r="CEC116" s="9"/>
      <c r="CED116" s="9"/>
      <c r="CEE116" s="9"/>
      <c r="CEF116" s="9"/>
      <c r="CEG116" s="9"/>
      <c r="CEH116" s="9"/>
      <c r="CEI116" s="9"/>
      <c r="CEJ116" s="9"/>
      <c r="CEK116" s="9"/>
      <c r="CEL116" s="9"/>
      <c r="CEM116" s="9"/>
      <c r="CEN116" s="9"/>
      <c r="CEO116" s="9"/>
      <c r="CEP116" s="9"/>
      <c r="CEQ116" s="9"/>
      <c r="CER116" s="9"/>
      <c r="CES116" s="9"/>
      <c r="CET116" s="9"/>
      <c r="CEU116" s="9"/>
      <c r="CEV116" s="9"/>
      <c r="CEW116" s="9"/>
      <c r="CEX116" s="9"/>
      <c r="CEY116" s="9"/>
      <c r="CEZ116" s="9"/>
      <c r="CFA116" s="9"/>
      <c r="CFB116" s="9"/>
      <c r="CFC116" s="9"/>
      <c r="CFD116" s="9"/>
      <c r="CFE116" s="9"/>
      <c r="CFF116" s="9"/>
      <c r="CFG116" s="9"/>
      <c r="CFH116" s="9"/>
      <c r="CFI116" s="9"/>
      <c r="CFJ116" s="9"/>
      <c r="CFK116" s="9"/>
      <c r="CFL116" s="9"/>
      <c r="CFM116" s="9"/>
      <c r="CFN116" s="9"/>
      <c r="CFO116" s="9"/>
      <c r="CFP116" s="9"/>
      <c r="CFQ116" s="9"/>
      <c r="CFR116" s="9"/>
      <c r="CFS116" s="9"/>
      <c r="CFT116" s="9"/>
      <c r="CFU116" s="9"/>
      <c r="CFV116" s="9"/>
      <c r="CFW116" s="9"/>
      <c r="CFX116" s="9"/>
      <c r="CFY116" s="9"/>
      <c r="CFZ116" s="9"/>
      <c r="CGA116" s="9"/>
      <c r="CGB116" s="9"/>
      <c r="CGC116" s="9"/>
      <c r="CGD116" s="9"/>
      <c r="CGE116" s="9"/>
      <c r="CGF116" s="9"/>
      <c r="CGG116" s="9"/>
      <c r="CGH116" s="9"/>
      <c r="CGI116" s="9"/>
      <c r="CGJ116" s="9"/>
      <c r="CGK116" s="9"/>
      <c r="CGL116" s="9"/>
      <c r="CGM116" s="9"/>
      <c r="CGN116" s="9"/>
      <c r="CGO116" s="9"/>
      <c r="CGP116" s="9"/>
      <c r="CGQ116" s="9"/>
      <c r="CGR116" s="9"/>
      <c r="CGS116" s="9"/>
      <c r="CGT116" s="9"/>
      <c r="CGU116" s="9"/>
      <c r="CGV116" s="9"/>
      <c r="CGW116" s="9"/>
      <c r="CGX116" s="9"/>
      <c r="CGY116" s="9"/>
      <c r="CGZ116" s="9"/>
      <c r="CHA116" s="9"/>
      <c r="CHB116" s="9"/>
      <c r="CHC116" s="9"/>
      <c r="CHD116" s="9"/>
      <c r="CHE116" s="9"/>
      <c r="CHF116" s="9"/>
      <c r="CHG116" s="9"/>
      <c r="CHH116" s="9"/>
      <c r="CHI116" s="9"/>
      <c r="CHJ116" s="9"/>
      <c r="CHK116" s="9"/>
      <c r="CHL116" s="9"/>
      <c r="CHM116" s="9"/>
      <c r="CHN116" s="9"/>
      <c r="CHO116" s="9"/>
      <c r="CHP116" s="9"/>
      <c r="CHQ116" s="9"/>
      <c r="CHR116" s="9"/>
      <c r="CHS116" s="9"/>
      <c r="CHT116" s="9"/>
      <c r="CHU116" s="9"/>
      <c r="CHV116" s="9"/>
      <c r="CHW116" s="9"/>
      <c r="CHX116" s="9"/>
      <c r="CHY116" s="9"/>
      <c r="CHZ116" s="9"/>
      <c r="CIA116" s="9"/>
      <c r="CIB116" s="9"/>
      <c r="CIC116" s="9"/>
      <c r="CID116" s="9"/>
      <c r="CIE116" s="9"/>
      <c r="CIF116" s="9"/>
      <c r="CIG116" s="9"/>
      <c r="CIH116" s="9"/>
      <c r="CII116" s="9"/>
      <c r="CIJ116" s="9"/>
      <c r="CIK116" s="9"/>
      <c r="CIL116" s="9"/>
      <c r="CIM116" s="9"/>
      <c r="CIN116" s="9"/>
      <c r="CIO116" s="9"/>
      <c r="CIP116" s="9"/>
      <c r="CIQ116" s="9"/>
      <c r="CIR116" s="9"/>
      <c r="CIS116" s="9"/>
      <c r="CIT116" s="9"/>
      <c r="CIU116" s="9"/>
      <c r="CIV116" s="9"/>
      <c r="CIW116" s="9"/>
      <c r="CIX116" s="9"/>
      <c r="CIY116" s="9"/>
      <c r="CIZ116" s="9"/>
      <c r="CJA116" s="9"/>
      <c r="CJB116" s="9"/>
      <c r="CJC116" s="9"/>
      <c r="CJD116" s="9"/>
      <c r="CJE116" s="9"/>
      <c r="CJF116" s="9"/>
      <c r="CJG116" s="9"/>
      <c r="CJH116" s="9"/>
      <c r="CJI116" s="9"/>
      <c r="CJJ116" s="9"/>
      <c r="CJK116" s="9"/>
      <c r="CJL116" s="9"/>
      <c r="CJM116" s="9"/>
      <c r="CJN116" s="9"/>
      <c r="CJO116" s="9"/>
      <c r="CJP116" s="9"/>
      <c r="CJQ116" s="9"/>
      <c r="CJR116" s="9"/>
      <c r="CJS116" s="9"/>
      <c r="CJT116" s="9"/>
      <c r="CJU116" s="9"/>
      <c r="CJV116" s="9"/>
      <c r="CJW116" s="9"/>
      <c r="CJX116" s="9"/>
      <c r="CJY116" s="9"/>
      <c r="CJZ116" s="9"/>
      <c r="CKA116" s="9"/>
      <c r="CKB116" s="9"/>
      <c r="CKC116" s="9"/>
      <c r="CKD116" s="9"/>
      <c r="CKE116" s="9"/>
      <c r="CKF116" s="9"/>
      <c r="CKG116" s="9"/>
      <c r="CKH116" s="9"/>
      <c r="CKI116" s="9"/>
      <c r="CKJ116" s="9"/>
      <c r="CKK116" s="9"/>
      <c r="CKL116" s="9"/>
      <c r="CKM116" s="9"/>
      <c r="CKN116" s="9"/>
      <c r="CKO116" s="9"/>
      <c r="CKP116" s="9"/>
      <c r="CKQ116" s="9"/>
      <c r="CKR116" s="9"/>
      <c r="CKS116" s="9"/>
      <c r="CKT116" s="9"/>
      <c r="CKU116" s="9"/>
      <c r="CKV116" s="9"/>
      <c r="CKW116" s="9"/>
      <c r="CKX116" s="9"/>
      <c r="CKY116" s="9"/>
      <c r="CKZ116" s="9"/>
      <c r="CLA116" s="9"/>
      <c r="CLB116" s="9"/>
      <c r="CLC116" s="9"/>
      <c r="CLD116" s="9"/>
      <c r="CLE116" s="9"/>
      <c r="CLF116" s="9"/>
      <c r="CLG116" s="9"/>
      <c r="CLH116" s="9"/>
      <c r="CLI116" s="9"/>
      <c r="CLJ116" s="9"/>
      <c r="CLK116" s="9"/>
      <c r="CLL116" s="9"/>
      <c r="CLM116" s="9"/>
      <c r="CLN116" s="9"/>
      <c r="CLO116" s="9"/>
      <c r="CLP116" s="9"/>
      <c r="CLQ116" s="9"/>
      <c r="CLR116" s="9"/>
      <c r="CLS116" s="9"/>
      <c r="CLT116" s="9"/>
      <c r="CLU116" s="9"/>
      <c r="CLV116" s="9"/>
      <c r="CLW116" s="9"/>
      <c r="CLX116" s="9"/>
      <c r="CLY116" s="9"/>
      <c r="CLZ116" s="9"/>
      <c r="CMA116" s="9"/>
      <c r="CMB116" s="9"/>
      <c r="CMC116" s="9"/>
      <c r="CMD116" s="9"/>
      <c r="CME116" s="9"/>
      <c r="CMF116" s="9"/>
      <c r="CMG116" s="9"/>
      <c r="CMH116" s="9"/>
      <c r="CMI116" s="9"/>
      <c r="CMJ116" s="9"/>
      <c r="CMK116" s="9"/>
      <c r="CML116" s="9"/>
      <c r="CMM116" s="9"/>
      <c r="CMN116" s="9"/>
      <c r="CMO116" s="9"/>
      <c r="CMP116" s="9"/>
      <c r="CMQ116" s="9"/>
      <c r="CMR116" s="9"/>
      <c r="CMS116" s="9"/>
      <c r="CMT116" s="9"/>
      <c r="CMU116" s="9"/>
      <c r="CMV116" s="9"/>
      <c r="CMW116" s="9"/>
      <c r="CMX116" s="9"/>
      <c r="CMY116" s="9"/>
      <c r="CMZ116" s="9"/>
      <c r="CNA116" s="9"/>
      <c r="CNB116" s="9"/>
      <c r="CNC116" s="9"/>
      <c r="CND116" s="9"/>
      <c r="CNE116" s="9"/>
      <c r="CNF116" s="9"/>
      <c r="CNG116" s="9"/>
      <c r="CNH116" s="9"/>
      <c r="CNI116" s="9"/>
      <c r="CNJ116" s="9"/>
      <c r="CNK116" s="9"/>
      <c r="CNL116" s="9"/>
      <c r="CNM116" s="9"/>
      <c r="CNN116" s="9"/>
      <c r="CNO116" s="9"/>
      <c r="CNP116" s="9"/>
      <c r="CNQ116" s="9"/>
      <c r="CNR116" s="9"/>
      <c r="CNS116" s="9"/>
      <c r="CNT116" s="9"/>
      <c r="CNU116" s="9"/>
      <c r="CNV116" s="9"/>
      <c r="CNW116" s="9"/>
      <c r="CNX116" s="9"/>
      <c r="CNY116" s="9"/>
      <c r="CNZ116" s="9"/>
      <c r="COA116" s="9"/>
      <c r="COB116" s="9"/>
      <c r="COC116" s="9"/>
      <c r="COD116" s="9"/>
      <c r="COE116" s="9"/>
      <c r="COF116" s="9"/>
      <c r="COG116" s="9"/>
      <c r="COH116" s="9"/>
      <c r="COI116" s="9"/>
      <c r="COJ116" s="9"/>
      <c r="COK116" s="9"/>
      <c r="COL116" s="9"/>
      <c r="COM116" s="9"/>
      <c r="CON116" s="9"/>
      <c r="COO116" s="9"/>
      <c r="COP116" s="9"/>
      <c r="COQ116" s="9"/>
      <c r="COR116" s="9"/>
      <c r="COS116" s="9"/>
      <c r="COT116" s="9"/>
      <c r="COU116" s="9"/>
      <c r="COV116" s="9"/>
      <c r="COW116" s="9"/>
      <c r="COX116" s="9"/>
      <c r="COY116" s="9"/>
      <c r="COZ116" s="9"/>
      <c r="CPA116" s="9"/>
      <c r="CPB116" s="9"/>
      <c r="CPC116" s="9"/>
      <c r="CPD116" s="9"/>
      <c r="CPE116" s="9"/>
      <c r="CPF116" s="9"/>
      <c r="CPG116" s="9"/>
      <c r="CPH116" s="9"/>
      <c r="CPI116" s="9"/>
      <c r="CPJ116" s="9"/>
      <c r="CPK116" s="9"/>
      <c r="CPL116" s="9"/>
      <c r="CPM116" s="9"/>
      <c r="CPN116" s="9"/>
      <c r="CPO116" s="9"/>
      <c r="CPP116" s="9"/>
      <c r="CPQ116" s="9"/>
      <c r="CPR116" s="9"/>
      <c r="CPS116" s="9"/>
      <c r="CPT116" s="9"/>
      <c r="CPU116" s="9"/>
      <c r="CPV116" s="9"/>
      <c r="CPW116" s="9"/>
      <c r="CPX116" s="9"/>
      <c r="CPY116" s="9"/>
      <c r="CPZ116" s="9"/>
      <c r="CQA116" s="9"/>
      <c r="CQB116" s="9"/>
      <c r="CQC116" s="9"/>
      <c r="CQD116" s="9"/>
      <c r="CQE116" s="9"/>
      <c r="CQF116" s="9"/>
      <c r="CQG116" s="9"/>
      <c r="CQH116" s="9"/>
      <c r="CQI116" s="9"/>
      <c r="CQJ116" s="9"/>
      <c r="CQK116" s="9"/>
      <c r="CQL116" s="9"/>
      <c r="CQM116" s="9"/>
      <c r="CQN116" s="9"/>
      <c r="CQO116" s="9"/>
      <c r="CQP116" s="9"/>
      <c r="CQQ116" s="9"/>
      <c r="CQR116" s="9"/>
      <c r="CQS116" s="9"/>
      <c r="CQT116" s="9"/>
      <c r="CQU116" s="9"/>
      <c r="CQV116" s="9"/>
      <c r="CQW116" s="9"/>
      <c r="CQX116" s="9"/>
      <c r="CQY116" s="9"/>
      <c r="CQZ116" s="9"/>
      <c r="CRA116" s="9"/>
      <c r="CRB116" s="9"/>
      <c r="CRC116" s="9"/>
      <c r="CRD116" s="9"/>
      <c r="CRE116" s="9"/>
      <c r="CRF116" s="9"/>
      <c r="CRG116" s="9"/>
      <c r="CRH116" s="9"/>
      <c r="CRI116" s="9"/>
      <c r="CRJ116" s="9"/>
      <c r="CRK116" s="9"/>
      <c r="CRL116" s="9"/>
      <c r="CRM116" s="9"/>
      <c r="CRN116" s="9"/>
      <c r="CRO116" s="9"/>
      <c r="CRP116" s="9"/>
      <c r="CRQ116" s="9"/>
      <c r="CRR116" s="9"/>
      <c r="CRS116" s="9"/>
      <c r="CRT116" s="9"/>
      <c r="CRU116" s="9"/>
      <c r="CRV116" s="9"/>
      <c r="CRW116" s="9"/>
      <c r="CRX116" s="9"/>
      <c r="CRY116" s="9"/>
      <c r="CRZ116" s="9"/>
      <c r="CSA116" s="9"/>
      <c r="CSB116" s="9"/>
      <c r="CSC116" s="9"/>
      <c r="CSD116" s="9"/>
      <c r="CSE116" s="9"/>
      <c r="CSF116" s="9"/>
      <c r="CSG116" s="9"/>
      <c r="CSH116" s="9"/>
      <c r="CSI116" s="9"/>
      <c r="CSJ116" s="9"/>
      <c r="CSK116" s="9"/>
      <c r="CSL116" s="9"/>
      <c r="CSM116" s="9"/>
      <c r="CSN116" s="9"/>
      <c r="CSO116" s="9"/>
      <c r="CSP116" s="9"/>
      <c r="CSQ116" s="9"/>
      <c r="CSR116" s="9"/>
      <c r="CSS116" s="9"/>
      <c r="CST116" s="9"/>
      <c r="CSU116" s="9"/>
      <c r="CSV116" s="9"/>
      <c r="CSW116" s="9"/>
      <c r="CSX116" s="9"/>
      <c r="CSY116" s="9"/>
      <c r="CSZ116" s="9"/>
      <c r="CTA116" s="9"/>
      <c r="CTB116" s="9"/>
      <c r="CTC116" s="9"/>
      <c r="CTD116" s="9"/>
      <c r="CTE116" s="9"/>
      <c r="CTF116" s="9"/>
      <c r="CTG116" s="9"/>
      <c r="CTH116" s="9"/>
      <c r="CTI116" s="9"/>
      <c r="CTJ116" s="9"/>
      <c r="CTK116" s="9"/>
      <c r="CTL116" s="9"/>
      <c r="CTM116" s="9"/>
      <c r="CTN116" s="9"/>
      <c r="CTO116" s="9"/>
      <c r="CTP116" s="9"/>
      <c r="CTQ116" s="9"/>
      <c r="CTR116" s="9"/>
      <c r="CTS116" s="9"/>
      <c r="CTT116" s="9"/>
      <c r="CTU116" s="9"/>
      <c r="CTV116" s="9"/>
      <c r="CTW116" s="9"/>
      <c r="CTX116" s="9"/>
      <c r="CTY116" s="9"/>
      <c r="CTZ116" s="9"/>
      <c r="CUA116" s="9"/>
      <c r="CUB116" s="9"/>
      <c r="CUC116" s="9"/>
      <c r="CUD116" s="9"/>
      <c r="CUE116" s="9"/>
      <c r="CUF116" s="9"/>
      <c r="CUG116" s="9"/>
      <c r="CUH116" s="9"/>
      <c r="CUI116" s="9"/>
      <c r="CUJ116" s="9"/>
      <c r="CUK116" s="9"/>
      <c r="CUL116" s="9"/>
      <c r="CUM116" s="9"/>
      <c r="CUN116" s="9"/>
      <c r="CUO116" s="9"/>
      <c r="CUP116" s="9"/>
      <c r="CUQ116" s="9"/>
      <c r="CUR116" s="9"/>
      <c r="CUS116" s="9"/>
      <c r="CUT116" s="9"/>
      <c r="CUU116" s="9"/>
      <c r="CUV116" s="9"/>
      <c r="CUW116" s="9"/>
      <c r="CUX116" s="9"/>
      <c r="CUY116" s="9"/>
      <c r="CUZ116" s="9"/>
      <c r="CVA116" s="9"/>
      <c r="CVB116" s="9"/>
      <c r="CVC116" s="9"/>
      <c r="CVD116" s="9"/>
      <c r="CVE116" s="9"/>
      <c r="CVF116" s="9"/>
      <c r="CVG116" s="9"/>
      <c r="CVH116" s="9"/>
      <c r="CVI116" s="9"/>
      <c r="CVJ116" s="9"/>
      <c r="CVK116" s="9"/>
      <c r="CVL116" s="9"/>
      <c r="CVM116" s="9"/>
      <c r="CVN116" s="9"/>
      <c r="CVO116" s="9"/>
      <c r="CVP116" s="9"/>
      <c r="CVQ116" s="9"/>
      <c r="CVR116" s="9"/>
      <c r="CVS116" s="9"/>
      <c r="CVT116" s="9"/>
      <c r="CVU116" s="9"/>
      <c r="CVV116" s="9"/>
      <c r="CVW116" s="9"/>
      <c r="CVX116" s="9"/>
      <c r="CVY116" s="9"/>
      <c r="CVZ116" s="9"/>
      <c r="CWA116" s="9"/>
      <c r="CWB116" s="9"/>
      <c r="CWC116" s="9"/>
      <c r="CWD116" s="9"/>
      <c r="CWE116" s="9"/>
      <c r="CWF116" s="9"/>
      <c r="CWG116" s="9"/>
      <c r="CWH116" s="9"/>
      <c r="CWI116" s="9"/>
      <c r="CWJ116" s="9"/>
      <c r="CWK116" s="9"/>
      <c r="CWL116" s="9"/>
      <c r="CWM116" s="9"/>
      <c r="CWN116" s="9"/>
      <c r="CWO116" s="9"/>
      <c r="CWP116" s="9"/>
      <c r="CWQ116" s="9"/>
      <c r="CWR116" s="9"/>
      <c r="CWS116" s="9"/>
      <c r="CWT116" s="9"/>
      <c r="CWU116" s="9"/>
      <c r="CWV116" s="9"/>
      <c r="CWW116" s="9"/>
      <c r="CWX116" s="9"/>
      <c r="CWY116" s="9"/>
      <c r="CWZ116" s="9"/>
      <c r="CXA116" s="9"/>
      <c r="CXB116" s="9"/>
      <c r="CXC116" s="9"/>
      <c r="CXD116" s="9"/>
      <c r="CXE116" s="9"/>
      <c r="CXF116" s="9"/>
      <c r="CXG116" s="9"/>
      <c r="CXH116" s="9"/>
      <c r="CXI116" s="9"/>
      <c r="CXJ116" s="9"/>
      <c r="CXK116" s="9"/>
      <c r="CXL116" s="9"/>
      <c r="CXM116" s="9"/>
      <c r="CXN116" s="9"/>
      <c r="CXO116" s="9"/>
      <c r="CXP116" s="9"/>
      <c r="CXQ116" s="9"/>
      <c r="CXR116" s="9"/>
      <c r="CXS116" s="9"/>
      <c r="CXT116" s="9"/>
      <c r="CXU116" s="9"/>
      <c r="CXV116" s="9"/>
      <c r="CXW116" s="9"/>
      <c r="CXX116" s="9"/>
      <c r="CXY116" s="9"/>
      <c r="CXZ116" s="9"/>
      <c r="CYA116" s="9"/>
      <c r="CYB116" s="9"/>
      <c r="CYC116" s="9"/>
      <c r="CYD116" s="9"/>
      <c r="CYE116" s="9"/>
      <c r="CYF116" s="9"/>
      <c r="CYG116" s="9"/>
      <c r="CYH116" s="9"/>
      <c r="CYI116" s="9"/>
      <c r="CYJ116" s="9"/>
      <c r="CYK116" s="9"/>
      <c r="CYL116" s="9"/>
      <c r="CYM116" s="9"/>
      <c r="CYN116" s="9"/>
      <c r="CYO116" s="9"/>
      <c r="CYP116" s="9"/>
      <c r="CYQ116" s="9"/>
      <c r="CYR116" s="9"/>
      <c r="CYS116" s="9"/>
      <c r="CYT116" s="9"/>
      <c r="CYU116" s="9"/>
      <c r="CYV116" s="9"/>
      <c r="CYW116" s="9"/>
      <c r="CYX116" s="9"/>
      <c r="CYY116" s="9"/>
      <c r="CYZ116" s="9"/>
      <c r="CZA116" s="9"/>
      <c r="CZB116" s="9"/>
      <c r="CZC116" s="9"/>
      <c r="CZD116" s="9"/>
      <c r="CZE116" s="9"/>
      <c r="CZF116" s="9"/>
      <c r="CZG116" s="9"/>
      <c r="CZH116" s="9"/>
      <c r="CZI116" s="9"/>
      <c r="CZJ116" s="9"/>
      <c r="CZK116" s="9"/>
      <c r="CZL116" s="9"/>
      <c r="CZM116" s="9"/>
      <c r="CZN116" s="9"/>
      <c r="CZO116" s="9"/>
      <c r="CZP116" s="9"/>
      <c r="CZQ116" s="9"/>
      <c r="CZR116" s="9"/>
      <c r="CZS116" s="9"/>
      <c r="CZT116" s="9"/>
      <c r="CZU116" s="9"/>
      <c r="CZV116" s="9"/>
      <c r="CZW116" s="9"/>
      <c r="CZX116" s="9"/>
      <c r="CZY116" s="9"/>
      <c r="CZZ116" s="9"/>
      <c r="DAA116" s="9"/>
      <c r="DAB116" s="9"/>
      <c r="DAC116" s="9"/>
      <c r="DAD116" s="9"/>
      <c r="DAE116" s="9"/>
      <c r="DAF116" s="9"/>
      <c r="DAG116" s="9"/>
      <c r="DAH116" s="9"/>
      <c r="DAI116" s="9"/>
      <c r="DAJ116" s="9"/>
      <c r="DAK116" s="9"/>
      <c r="DAL116" s="9"/>
      <c r="DAM116" s="9"/>
      <c r="DAN116" s="9"/>
      <c r="DAO116" s="9"/>
      <c r="DAP116" s="9"/>
      <c r="DAQ116" s="9"/>
      <c r="DAR116" s="9"/>
      <c r="DAS116" s="9"/>
      <c r="DAT116" s="9"/>
      <c r="DAU116" s="9"/>
      <c r="DAV116" s="9"/>
      <c r="DAW116" s="9"/>
      <c r="DAX116" s="9"/>
      <c r="DAY116" s="9"/>
      <c r="DAZ116" s="9"/>
      <c r="DBA116" s="9"/>
      <c r="DBB116" s="9"/>
      <c r="DBC116" s="9"/>
      <c r="DBD116" s="9"/>
      <c r="DBE116" s="9"/>
      <c r="DBF116" s="9"/>
      <c r="DBG116" s="9"/>
      <c r="DBH116" s="9"/>
      <c r="DBI116" s="9"/>
      <c r="DBJ116" s="9"/>
      <c r="DBK116" s="9"/>
      <c r="DBL116" s="9"/>
      <c r="DBM116" s="9"/>
      <c r="DBN116" s="9"/>
      <c r="DBO116" s="9"/>
      <c r="DBP116" s="9"/>
      <c r="DBQ116" s="9"/>
      <c r="DBR116" s="9"/>
      <c r="DBS116" s="9"/>
      <c r="DBT116" s="9"/>
      <c r="DBU116" s="9"/>
      <c r="DBV116" s="9"/>
      <c r="DBW116" s="9"/>
      <c r="DBX116" s="9"/>
      <c r="DBY116" s="9"/>
      <c r="DBZ116" s="9"/>
      <c r="DCA116" s="9"/>
      <c r="DCB116" s="9"/>
      <c r="DCC116" s="9"/>
      <c r="DCD116" s="9"/>
      <c r="DCE116" s="9"/>
      <c r="DCF116" s="9"/>
      <c r="DCG116" s="9"/>
      <c r="DCH116" s="9"/>
      <c r="DCI116" s="9"/>
      <c r="DCJ116" s="9"/>
      <c r="DCK116" s="9"/>
      <c r="DCL116" s="9"/>
      <c r="DCM116" s="9"/>
      <c r="DCN116" s="9"/>
      <c r="DCO116" s="9"/>
      <c r="DCP116" s="9"/>
      <c r="DCQ116" s="9"/>
      <c r="DCR116" s="9"/>
      <c r="DCS116" s="9"/>
      <c r="DCT116" s="9"/>
      <c r="DCU116" s="9"/>
      <c r="DCV116" s="9"/>
      <c r="DCW116" s="9"/>
      <c r="DCX116" s="9"/>
      <c r="DCY116" s="9"/>
      <c r="DCZ116" s="9"/>
      <c r="DDA116" s="9"/>
      <c r="DDB116" s="9"/>
      <c r="DDC116" s="9"/>
      <c r="DDD116" s="9"/>
      <c r="DDE116" s="9"/>
      <c r="DDF116" s="9"/>
      <c r="DDG116" s="9"/>
      <c r="DDH116" s="9"/>
      <c r="DDI116" s="9"/>
      <c r="DDJ116" s="9"/>
      <c r="DDK116" s="9"/>
      <c r="DDL116" s="9"/>
      <c r="DDM116" s="9"/>
      <c r="DDN116" s="9"/>
      <c r="DDO116" s="9"/>
      <c r="DDP116" s="9"/>
      <c r="DDQ116" s="9"/>
      <c r="DDR116" s="9"/>
      <c r="DDS116" s="9"/>
      <c r="DDT116" s="9"/>
      <c r="DDU116" s="9"/>
      <c r="DDV116" s="9"/>
      <c r="DDW116" s="9"/>
      <c r="DDX116" s="9"/>
      <c r="DDY116" s="9"/>
      <c r="DDZ116" s="9"/>
      <c r="DEA116" s="9"/>
      <c r="DEB116" s="9"/>
      <c r="DEC116" s="9"/>
      <c r="DED116" s="9"/>
      <c r="DEE116" s="9"/>
      <c r="DEF116" s="9"/>
      <c r="DEG116" s="9"/>
      <c r="DEH116" s="9"/>
      <c r="DEI116" s="9"/>
      <c r="DEJ116" s="9"/>
      <c r="DEK116" s="9"/>
      <c r="DEL116" s="9"/>
      <c r="DEM116" s="9"/>
      <c r="DEN116" s="9"/>
      <c r="DEO116" s="9"/>
      <c r="DEP116" s="9"/>
      <c r="DEQ116" s="9"/>
      <c r="DER116" s="9"/>
      <c r="DES116" s="9"/>
      <c r="DET116" s="9"/>
      <c r="DEU116" s="9"/>
      <c r="DEV116" s="9"/>
      <c r="DEW116" s="9"/>
      <c r="DEX116" s="9"/>
      <c r="DEY116" s="9"/>
      <c r="DEZ116" s="9"/>
      <c r="DFA116" s="9"/>
      <c r="DFB116" s="9"/>
      <c r="DFC116" s="9"/>
      <c r="DFD116" s="9"/>
      <c r="DFE116" s="9"/>
      <c r="DFF116" s="9"/>
      <c r="DFG116" s="9"/>
      <c r="DFH116" s="9"/>
      <c r="DFI116" s="9"/>
      <c r="DFJ116" s="9"/>
      <c r="DFK116" s="9"/>
      <c r="DFL116" s="9"/>
      <c r="DFM116" s="9"/>
      <c r="DFN116" s="9"/>
      <c r="DFO116" s="9"/>
      <c r="DFP116" s="9"/>
      <c r="DFQ116" s="9"/>
      <c r="DFR116" s="9"/>
      <c r="DFS116" s="9"/>
      <c r="DFT116" s="9"/>
      <c r="DFU116" s="9"/>
      <c r="DFV116" s="9"/>
      <c r="DFW116" s="9"/>
      <c r="DFX116" s="9"/>
      <c r="DFY116" s="9"/>
      <c r="DFZ116" s="9"/>
      <c r="DGA116" s="9"/>
      <c r="DGB116" s="9"/>
      <c r="DGC116" s="9"/>
      <c r="DGD116" s="9"/>
      <c r="DGE116" s="9"/>
      <c r="DGF116" s="9"/>
      <c r="DGG116" s="9"/>
      <c r="DGH116" s="9"/>
      <c r="DGI116" s="9"/>
      <c r="DGJ116" s="9"/>
      <c r="DGK116" s="9"/>
      <c r="DGL116" s="9"/>
      <c r="DGM116" s="9"/>
      <c r="DGN116" s="9"/>
      <c r="DGO116" s="9"/>
      <c r="DGP116" s="9"/>
      <c r="DGQ116" s="9"/>
      <c r="DGR116" s="9"/>
      <c r="DGS116" s="9"/>
      <c r="DGT116" s="9"/>
      <c r="DGU116" s="9"/>
      <c r="DGV116" s="9"/>
      <c r="DGW116" s="9"/>
      <c r="DGX116" s="9"/>
      <c r="DGY116" s="9"/>
      <c r="DGZ116" s="9"/>
      <c r="DHA116" s="9"/>
      <c r="DHB116" s="9"/>
      <c r="DHC116" s="9"/>
      <c r="DHD116" s="9"/>
      <c r="DHE116" s="9"/>
      <c r="DHF116" s="9"/>
      <c r="DHG116" s="9"/>
      <c r="DHH116" s="9"/>
      <c r="DHI116" s="9"/>
      <c r="DHJ116" s="9"/>
      <c r="DHK116" s="9"/>
      <c r="DHL116" s="9"/>
      <c r="DHM116" s="9"/>
      <c r="DHN116" s="9"/>
      <c r="DHO116" s="9"/>
      <c r="DHP116" s="9"/>
      <c r="DHQ116" s="9"/>
      <c r="DHR116" s="9"/>
      <c r="DHS116" s="9"/>
      <c r="DHT116" s="9"/>
      <c r="DHU116" s="9"/>
      <c r="DHV116" s="9"/>
      <c r="DHW116" s="9"/>
      <c r="DHX116" s="9"/>
      <c r="DHY116" s="9"/>
      <c r="DHZ116" s="9"/>
      <c r="DIA116" s="9"/>
      <c r="DIB116" s="9"/>
      <c r="DIC116" s="9"/>
      <c r="DID116" s="9"/>
      <c r="DIE116" s="9"/>
      <c r="DIF116" s="9"/>
      <c r="DIG116" s="9"/>
      <c r="DIH116" s="9"/>
      <c r="DII116" s="9"/>
      <c r="DIJ116" s="9"/>
      <c r="DIK116" s="9"/>
      <c r="DIL116" s="9"/>
      <c r="DIM116" s="9"/>
      <c r="DIN116" s="9"/>
      <c r="DIO116" s="9"/>
      <c r="DIP116" s="9"/>
      <c r="DIQ116" s="9"/>
      <c r="DIR116" s="9"/>
      <c r="DIS116" s="9"/>
      <c r="DIT116" s="9"/>
      <c r="DIU116" s="9"/>
      <c r="DIV116" s="9"/>
      <c r="DIW116" s="9"/>
      <c r="DIX116" s="9"/>
      <c r="DIY116" s="9"/>
      <c r="DIZ116" s="9"/>
      <c r="DJA116" s="9"/>
      <c r="DJB116" s="9"/>
      <c r="DJC116" s="9"/>
      <c r="DJD116" s="9"/>
      <c r="DJE116" s="9"/>
      <c r="DJF116" s="9"/>
      <c r="DJG116" s="9"/>
      <c r="DJH116" s="9"/>
      <c r="DJI116" s="9"/>
      <c r="DJJ116" s="9"/>
      <c r="DJK116" s="9"/>
      <c r="DJL116" s="9"/>
      <c r="DJM116" s="9"/>
      <c r="DJN116" s="9"/>
      <c r="DJO116" s="9"/>
      <c r="DJP116" s="9"/>
      <c r="DJQ116" s="9"/>
      <c r="DJR116" s="9"/>
      <c r="DJS116" s="9"/>
      <c r="DJT116" s="9"/>
      <c r="DJU116" s="9"/>
      <c r="DJV116" s="9"/>
      <c r="DJW116" s="9"/>
      <c r="DJX116" s="9"/>
      <c r="DJY116" s="9"/>
      <c r="DJZ116" s="9"/>
      <c r="DKA116" s="9"/>
      <c r="DKB116" s="9"/>
      <c r="DKC116" s="9"/>
      <c r="DKD116" s="9"/>
      <c r="DKE116" s="9"/>
      <c r="DKF116" s="9"/>
      <c r="DKG116" s="9"/>
      <c r="DKH116" s="9"/>
      <c r="DKI116" s="9"/>
      <c r="DKJ116" s="9"/>
      <c r="DKK116" s="9"/>
      <c r="DKL116" s="9"/>
      <c r="DKM116" s="9"/>
      <c r="DKN116" s="9"/>
      <c r="DKO116" s="9"/>
      <c r="DKP116" s="9"/>
      <c r="DKQ116" s="9"/>
      <c r="DKR116" s="9"/>
      <c r="DKS116" s="9"/>
      <c r="DKT116" s="9"/>
      <c r="DKU116" s="9"/>
      <c r="DKV116" s="9"/>
      <c r="DKW116" s="9"/>
      <c r="DKX116" s="9"/>
      <c r="DKY116" s="9"/>
      <c r="DKZ116" s="9"/>
      <c r="DLA116" s="9"/>
      <c r="DLB116" s="9"/>
      <c r="DLC116" s="9"/>
      <c r="DLD116" s="9"/>
      <c r="DLE116" s="9"/>
      <c r="DLF116" s="9"/>
      <c r="DLG116" s="9"/>
      <c r="DLH116" s="9"/>
      <c r="DLI116" s="9"/>
      <c r="DLJ116" s="9"/>
      <c r="DLK116" s="9"/>
      <c r="DLL116" s="9"/>
      <c r="DLM116" s="9"/>
      <c r="DLN116" s="9"/>
      <c r="DLO116" s="9"/>
      <c r="DLP116" s="9"/>
      <c r="DLQ116" s="9"/>
      <c r="DLR116" s="9"/>
      <c r="DLS116" s="9"/>
      <c r="DLT116" s="9"/>
      <c r="DLU116" s="9"/>
      <c r="DLV116" s="9"/>
      <c r="DLW116" s="9"/>
      <c r="DLX116" s="9"/>
      <c r="DLY116" s="9"/>
      <c r="DLZ116" s="9"/>
      <c r="DMA116" s="9"/>
      <c r="DMB116" s="9"/>
      <c r="DMC116" s="9"/>
      <c r="DMD116" s="9"/>
      <c r="DME116" s="9"/>
      <c r="DMF116" s="9"/>
      <c r="DMG116" s="9"/>
      <c r="DMH116" s="9"/>
      <c r="DMI116" s="9"/>
      <c r="DMJ116" s="9"/>
      <c r="DMK116" s="9"/>
      <c r="DML116" s="9"/>
      <c r="DMM116" s="9"/>
      <c r="DMN116" s="9"/>
      <c r="DMO116" s="9"/>
      <c r="DMP116" s="9"/>
      <c r="DMQ116" s="9"/>
      <c r="DMR116" s="9"/>
      <c r="DMS116" s="9"/>
      <c r="DMT116" s="9"/>
      <c r="DMU116" s="9"/>
      <c r="DMV116" s="9"/>
      <c r="DMW116" s="9"/>
      <c r="DMX116" s="9"/>
      <c r="DMY116" s="9"/>
      <c r="DMZ116" s="9"/>
      <c r="DNA116" s="9"/>
      <c r="DNB116" s="9"/>
      <c r="DNC116" s="9"/>
      <c r="DND116" s="9"/>
      <c r="DNE116" s="9"/>
      <c r="DNF116" s="9"/>
      <c r="DNG116" s="9"/>
      <c r="DNH116" s="9"/>
      <c r="DNI116" s="9"/>
      <c r="DNJ116" s="9"/>
      <c r="DNK116" s="9"/>
      <c r="DNL116" s="9"/>
      <c r="DNM116" s="9"/>
      <c r="DNN116" s="9"/>
      <c r="DNO116" s="9"/>
      <c r="DNP116" s="9"/>
      <c r="DNQ116" s="9"/>
      <c r="DNR116" s="9"/>
      <c r="DNS116" s="9"/>
      <c r="DNT116" s="9"/>
      <c r="DNU116" s="9"/>
      <c r="DNV116" s="9"/>
      <c r="DNW116" s="9"/>
      <c r="DNX116" s="9"/>
      <c r="DNY116" s="9"/>
      <c r="DNZ116" s="9"/>
      <c r="DOA116" s="9"/>
      <c r="DOB116" s="9"/>
      <c r="DOC116" s="9"/>
      <c r="DOD116" s="9"/>
      <c r="DOE116" s="9"/>
      <c r="DOF116" s="9"/>
      <c r="DOG116" s="9"/>
      <c r="DOH116" s="9"/>
      <c r="DOI116" s="9"/>
      <c r="DOJ116" s="9"/>
      <c r="DOK116" s="9"/>
      <c r="DOL116" s="9"/>
      <c r="DOM116" s="9"/>
      <c r="DON116" s="9"/>
      <c r="DOO116" s="9"/>
      <c r="DOP116" s="9"/>
      <c r="DOQ116" s="9"/>
      <c r="DOR116" s="9"/>
      <c r="DOS116" s="9"/>
      <c r="DOT116" s="9"/>
      <c r="DOU116" s="9"/>
      <c r="DOV116" s="9"/>
      <c r="DOW116" s="9"/>
      <c r="DOX116" s="9"/>
      <c r="DOY116" s="9"/>
      <c r="DOZ116" s="9"/>
      <c r="DPA116" s="9"/>
      <c r="DPB116" s="9"/>
      <c r="DPC116" s="9"/>
      <c r="DPD116" s="9"/>
      <c r="DPE116" s="9"/>
      <c r="DPF116" s="9"/>
      <c r="DPG116" s="9"/>
      <c r="DPH116" s="9"/>
      <c r="DPI116" s="9"/>
      <c r="DPJ116" s="9"/>
      <c r="DPK116" s="9"/>
      <c r="DPL116" s="9"/>
      <c r="DPM116" s="9"/>
      <c r="DPN116" s="9"/>
      <c r="DPO116" s="9"/>
      <c r="DPP116" s="9"/>
      <c r="DPQ116" s="9"/>
      <c r="DPR116" s="9"/>
      <c r="DPS116" s="9"/>
      <c r="DPT116" s="9"/>
      <c r="DPU116" s="9"/>
      <c r="DPV116" s="9"/>
      <c r="DPW116" s="9"/>
      <c r="DPX116" s="9"/>
      <c r="DPY116" s="9"/>
      <c r="DPZ116" s="9"/>
      <c r="DQA116" s="9"/>
      <c r="DQB116" s="9"/>
      <c r="DQC116" s="9"/>
      <c r="DQD116" s="9"/>
      <c r="DQE116" s="9"/>
      <c r="DQF116" s="9"/>
      <c r="DQG116" s="9"/>
      <c r="DQH116" s="9"/>
      <c r="DQI116" s="9"/>
      <c r="DQJ116" s="9"/>
      <c r="DQK116" s="9"/>
      <c r="DQL116" s="9"/>
      <c r="DQM116" s="9"/>
      <c r="DQN116" s="9"/>
      <c r="DQO116" s="9"/>
      <c r="DQP116" s="9"/>
      <c r="DQQ116" s="9"/>
      <c r="DQR116" s="9"/>
      <c r="DQS116" s="9"/>
      <c r="DQT116" s="9"/>
      <c r="DQU116" s="9"/>
      <c r="DQV116" s="9"/>
      <c r="DQW116" s="9"/>
      <c r="DQX116" s="9"/>
      <c r="DQY116" s="9"/>
      <c r="DQZ116" s="9"/>
      <c r="DRA116" s="9"/>
      <c r="DRB116" s="9"/>
      <c r="DRC116" s="9"/>
      <c r="DRD116" s="9"/>
      <c r="DRE116" s="9"/>
      <c r="DRF116" s="9"/>
      <c r="DRG116" s="9"/>
      <c r="DRH116" s="9"/>
      <c r="DRI116" s="9"/>
      <c r="DRJ116" s="9"/>
      <c r="DRK116" s="9"/>
      <c r="DRL116" s="9"/>
      <c r="DRM116" s="9"/>
      <c r="DRN116" s="9"/>
      <c r="DRO116" s="9"/>
      <c r="DRP116" s="9"/>
      <c r="DRQ116" s="9"/>
      <c r="DRR116" s="9"/>
      <c r="DRS116" s="9"/>
      <c r="DRT116" s="9"/>
      <c r="DRU116" s="9"/>
      <c r="DRV116" s="9"/>
      <c r="DRW116" s="9"/>
      <c r="DRX116" s="9"/>
      <c r="DRY116" s="9"/>
      <c r="DRZ116" s="9"/>
      <c r="DSA116" s="9"/>
      <c r="DSB116" s="9"/>
      <c r="DSC116" s="9"/>
      <c r="DSD116" s="9"/>
      <c r="DSE116" s="9"/>
      <c r="DSF116" s="9"/>
      <c r="DSG116" s="9"/>
      <c r="DSH116" s="9"/>
      <c r="DSI116" s="9"/>
      <c r="DSJ116" s="9"/>
      <c r="DSK116" s="9"/>
      <c r="DSL116" s="9"/>
      <c r="DSM116" s="9"/>
      <c r="DSN116" s="9"/>
      <c r="DSO116" s="9"/>
      <c r="DSP116" s="9"/>
      <c r="DSQ116" s="9"/>
      <c r="DSR116" s="9"/>
      <c r="DSS116" s="9"/>
      <c r="DST116" s="9"/>
      <c r="DSU116" s="9"/>
      <c r="DSV116" s="9"/>
      <c r="DSW116" s="9"/>
      <c r="DSX116" s="9"/>
      <c r="DSY116" s="9"/>
      <c r="DSZ116" s="9"/>
      <c r="DTA116" s="9"/>
      <c r="DTB116" s="9"/>
      <c r="DTC116" s="9"/>
      <c r="DTD116" s="9"/>
      <c r="DTE116" s="9"/>
      <c r="DTF116" s="9"/>
      <c r="DTG116" s="9"/>
      <c r="DTH116" s="9"/>
      <c r="DTI116" s="9"/>
      <c r="DTJ116" s="9"/>
      <c r="DTK116" s="9"/>
      <c r="DTL116" s="9"/>
      <c r="DTM116" s="9"/>
      <c r="DTN116" s="9"/>
      <c r="DTO116" s="9"/>
      <c r="DTP116" s="9"/>
      <c r="DTQ116" s="9"/>
      <c r="DTR116" s="9"/>
      <c r="DTS116" s="9"/>
      <c r="DTT116" s="9"/>
      <c r="DTU116" s="9"/>
      <c r="DTV116" s="9"/>
      <c r="DTW116" s="9"/>
      <c r="DTX116" s="9"/>
      <c r="DTY116" s="9"/>
      <c r="DTZ116" s="9"/>
      <c r="DUA116" s="9"/>
      <c r="DUB116" s="9"/>
      <c r="DUC116" s="9"/>
      <c r="DUD116" s="9"/>
      <c r="DUE116" s="9"/>
      <c r="DUF116" s="9"/>
      <c r="DUG116" s="9"/>
      <c r="DUH116" s="9"/>
      <c r="DUI116" s="9"/>
      <c r="DUJ116" s="9"/>
      <c r="DUK116" s="9"/>
      <c r="DUL116" s="9"/>
      <c r="DUM116" s="9"/>
      <c r="DUN116" s="9"/>
      <c r="DUO116" s="9"/>
      <c r="DUP116" s="9"/>
      <c r="DUQ116" s="9"/>
      <c r="DUR116" s="9"/>
      <c r="DUS116" s="9"/>
      <c r="DUT116" s="9"/>
      <c r="DUU116" s="9"/>
      <c r="DUV116" s="9"/>
      <c r="DUW116" s="9"/>
      <c r="DUX116" s="9"/>
      <c r="DUY116" s="9"/>
      <c r="DUZ116" s="9"/>
      <c r="DVA116" s="9"/>
      <c r="DVB116" s="9"/>
      <c r="DVC116" s="9"/>
      <c r="DVD116" s="9"/>
      <c r="DVE116" s="9"/>
      <c r="DVF116" s="9"/>
      <c r="DVG116" s="9"/>
      <c r="DVH116" s="9"/>
      <c r="DVI116" s="9"/>
      <c r="DVJ116" s="9"/>
      <c r="DVK116" s="9"/>
      <c r="DVL116" s="9"/>
      <c r="DVM116" s="9"/>
      <c r="DVN116" s="9"/>
      <c r="DVO116" s="9"/>
      <c r="DVP116" s="9"/>
      <c r="DVQ116" s="9"/>
      <c r="DVR116" s="9"/>
      <c r="DVS116" s="9"/>
      <c r="DVT116" s="9"/>
      <c r="DVU116" s="9"/>
      <c r="DVV116" s="9"/>
      <c r="DVW116" s="9"/>
      <c r="DVX116" s="9"/>
      <c r="DVY116" s="9"/>
      <c r="DVZ116" s="9"/>
      <c r="DWA116" s="9"/>
      <c r="DWB116" s="9"/>
      <c r="DWC116" s="9"/>
      <c r="DWD116" s="9"/>
      <c r="DWE116" s="9"/>
      <c r="DWF116" s="9"/>
      <c r="DWG116" s="9"/>
      <c r="DWH116" s="9"/>
      <c r="DWI116" s="9"/>
      <c r="DWJ116" s="9"/>
      <c r="DWK116" s="9"/>
      <c r="DWL116" s="9"/>
      <c r="DWM116" s="9"/>
      <c r="DWN116" s="9"/>
      <c r="DWO116" s="9"/>
      <c r="DWP116" s="9"/>
      <c r="DWQ116" s="9"/>
      <c r="DWR116" s="9"/>
      <c r="DWS116" s="9"/>
      <c r="DWT116" s="9"/>
      <c r="DWU116" s="9"/>
      <c r="DWV116" s="9"/>
      <c r="DWW116" s="9"/>
      <c r="DWX116" s="9"/>
      <c r="DWY116" s="9"/>
      <c r="DWZ116" s="9"/>
      <c r="DXA116" s="9"/>
      <c r="DXB116" s="9"/>
      <c r="DXC116" s="9"/>
      <c r="DXD116" s="9"/>
      <c r="DXE116" s="9"/>
      <c r="DXF116" s="9"/>
      <c r="DXG116" s="9"/>
      <c r="DXH116" s="9"/>
      <c r="DXI116" s="9"/>
      <c r="DXJ116" s="9"/>
      <c r="DXK116" s="9"/>
      <c r="DXL116" s="9"/>
      <c r="DXM116" s="9"/>
      <c r="DXN116" s="9"/>
      <c r="DXO116" s="9"/>
      <c r="DXP116" s="9"/>
      <c r="DXQ116" s="9"/>
      <c r="DXR116" s="9"/>
      <c r="DXS116" s="9"/>
      <c r="DXT116" s="9"/>
      <c r="DXU116" s="9"/>
      <c r="DXV116" s="9"/>
      <c r="DXW116" s="9"/>
      <c r="DXX116" s="9"/>
      <c r="DXY116" s="9"/>
      <c r="DXZ116" s="9"/>
      <c r="DYA116" s="9"/>
      <c r="DYB116" s="9"/>
      <c r="DYC116" s="9"/>
      <c r="DYD116" s="9"/>
      <c r="DYE116" s="9"/>
      <c r="DYF116" s="9"/>
      <c r="DYG116" s="9"/>
      <c r="DYH116" s="9"/>
      <c r="DYI116" s="9"/>
      <c r="DYJ116" s="9"/>
      <c r="DYK116" s="9"/>
      <c r="DYL116" s="9"/>
      <c r="DYM116" s="9"/>
      <c r="DYN116" s="9"/>
      <c r="DYO116" s="9"/>
      <c r="DYP116" s="9"/>
      <c r="DYQ116" s="9"/>
      <c r="DYR116" s="9"/>
      <c r="DYS116" s="9"/>
      <c r="DYT116" s="9"/>
      <c r="DYU116" s="9"/>
      <c r="DYV116" s="9"/>
      <c r="DYW116" s="9"/>
      <c r="DYX116" s="9"/>
      <c r="DYY116" s="9"/>
      <c r="DYZ116" s="9"/>
      <c r="DZA116" s="9"/>
      <c r="DZB116" s="9"/>
      <c r="DZC116" s="9"/>
      <c r="DZD116" s="9"/>
      <c r="DZE116" s="9"/>
      <c r="DZF116" s="9"/>
      <c r="DZG116" s="9"/>
      <c r="DZH116" s="9"/>
      <c r="DZI116" s="9"/>
      <c r="DZJ116" s="9"/>
      <c r="DZK116" s="9"/>
      <c r="DZL116" s="9"/>
      <c r="DZM116" s="9"/>
      <c r="DZN116" s="9"/>
      <c r="DZO116" s="9"/>
      <c r="DZP116" s="9"/>
      <c r="DZQ116" s="9"/>
      <c r="DZR116" s="9"/>
      <c r="DZS116" s="9"/>
      <c r="DZT116" s="9"/>
      <c r="DZU116" s="9"/>
      <c r="DZV116" s="9"/>
      <c r="DZW116" s="9"/>
      <c r="DZX116" s="9"/>
      <c r="DZY116" s="9"/>
      <c r="DZZ116" s="9"/>
      <c r="EAA116" s="9"/>
      <c r="EAB116" s="9"/>
      <c r="EAC116" s="9"/>
      <c r="EAD116" s="9"/>
      <c r="EAE116" s="9"/>
      <c r="EAF116" s="9"/>
      <c r="EAG116" s="9"/>
      <c r="EAH116" s="9"/>
      <c r="EAI116" s="9"/>
      <c r="EAJ116" s="9"/>
      <c r="EAK116" s="9"/>
      <c r="EAL116" s="9"/>
      <c r="EAM116" s="9"/>
      <c r="EAN116" s="9"/>
      <c r="EAO116" s="9"/>
      <c r="EAP116" s="9"/>
      <c r="EAQ116" s="9"/>
      <c r="EAR116" s="9"/>
      <c r="EAS116" s="9"/>
      <c r="EAT116" s="9"/>
      <c r="EAU116" s="9"/>
      <c r="EAV116" s="9"/>
      <c r="EAW116" s="9"/>
      <c r="EAX116" s="9"/>
      <c r="EAY116" s="9"/>
      <c r="EAZ116" s="9"/>
      <c r="EBA116" s="9"/>
      <c r="EBB116" s="9"/>
      <c r="EBC116" s="9"/>
      <c r="EBD116" s="9"/>
      <c r="EBE116" s="9"/>
      <c r="EBF116" s="9"/>
      <c r="EBG116" s="9"/>
      <c r="EBH116" s="9"/>
      <c r="EBI116" s="9"/>
      <c r="EBJ116" s="9"/>
      <c r="EBK116" s="9"/>
      <c r="EBL116" s="9"/>
      <c r="EBM116" s="9"/>
      <c r="EBN116" s="9"/>
      <c r="EBO116" s="9"/>
      <c r="EBP116" s="9"/>
      <c r="EBQ116" s="9"/>
      <c r="EBR116" s="9"/>
      <c r="EBS116" s="9"/>
      <c r="EBT116" s="9"/>
      <c r="EBU116" s="9"/>
      <c r="EBV116" s="9"/>
      <c r="EBW116" s="9"/>
      <c r="EBX116" s="9"/>
      <c r="EBY116" s="9"/>
      <c r="EBZ116" s="9"/>
      <c r="ECA116" s="9"/>
      <c r="ECB116" s="9"/>
      <c r="ECC116" s="9"/>
      <c r="ECD116" s="9"/>
      <c r="ECE116" s="9"/>
      <c r="ECF116" s="9"/>
      <c r="ECG116" s="9"/>
      <c r="ECH116" s="9"/>
      <c r="ECI116" s="9"/>
      <c r="ECJ116" s="9"/>
      <c r="ECK116" s="9"/>
      <c r="ECL116" s="9"/>
      <c r="ECM116" s="9"/>
      <c r="ECN116" s="9"/>
      <c r="ECO116" s="9"/>
      <c r="ECP116" s="9"/>
      <c r="ECQ116" s="9"/>
      <c r="ECR116" s="9"/>
      <c r="ECS116" s="9"/>
      <c r="ECT116" s="9"/>
      <c r="ECU116" s="9"/>
      <c r="ECV116" s="9"/>
      <c r="ECW116" s="9"/>
      <c r="ECX116" s="9"/>
      <c r="ECY116" s="9"/>
      <c r="ECZ116" s="9"/>
      <c r="EDA116" s="9"/>
      <c r="EDB116" s="9"/>
      <c r="EDC116" s="9"/>
      <c r="EDD116" s="9"/>
      <c r="EDE116" s="9"/>
      <c r="EDF116" s="9"/>
      <c r="EDG116" s="9"/>
      <c r="EDH116" s="9"/>
      <c r="EDI116" s="9"/>
      <c r="EDJ116" s="9"/>
      <c r="EDK116" s="9"/>
      <c r="EDL116" s="9"/>
      <c r="EDM116" s="9"/>
      <c r="EDN116" s="9"/>
      <c r="EDO116" s="9"/>
      <c r="EDP116" s="9"/>
      <c r="EDQ116" s="9"/>
      <c r="EDR116" s="9"/>
      <c r="EDS116" s="9"/>
      <c r="EDT116" s="9"/>
      <c r="EDU116" s="9"/>
      <c r="EDV116" s="9"/>
      <c r="EDW116" s="9"/>
      <c r="EDX116" s="9"/>
      <c r="EDY116" s="9"/>
      <c r="EDZ116" s="9"/>
      <c r="EEA116" s="9"/>
      <c r="EEB116" s="9"/>
      <c r="EEC116" s="9"/>
      <c r="EED116" s="9"/>
      <c r="EEE116" s="9"/>
      <c r="EEF116" s="9"/>
      <c r="EEG116" s="9"/>
      <c r="EEH116" s="9"/>
      <c r="EEI116" s="9"/>
      <c r="EEJ116" s="9"/>
      <c r="EEK116" s="9"/>
      <c r="EEL116" s="9"/>
      <c r="EEM116" s="9"/>
      <c r="EEN116" s="9"/>
      <c r="EEO116" s="9"/>
      <c r="EEP116" s="9"/>
      <c r="EEQ116" s="9"/>
      <c r="EER116" s="9"/>
      <c r="EES116" s="9"/>
      <c r="EET116" s="9"/>
      <c r="EEU116" s="9"/>
      <c r="EEV116" s="9"/>
      <c r="EEW116" s="9"/>
      <c r="EEX116" s="9"/>
      <c r="EEY116" s="9"/>
      <c r="EEZ116" s="9"/>
      <c r="EFA116" s="9"/>
      <c r="EFB116" s="9"/>
      <c r="EFC116" s="9"/>
      <c r="EFD116" s="9"/>
      <c r="EFE116" s="9"/>
      <c r="EFF116" s="9"/>
      <c r="EFG116" s="9"/>
      <c r="EFH116" s="9"/>
      <c r="EFI116" s="9"/>
      <c r="EFJ116" s="9"/>
      <c r="EFK116" s="9"/>
      <c r="EFL116" s="9"/>
      <c r="EFM116" s="9"/>
      <c r="EFN116" s="9"/>
      <c r="EFO116" s="9"/>
      <c r="EFP116" s="9"/>
      <c r="EFQ116" s="9"/>
      <c r="EFR116" s="9"/>
      <c r="EFS116" s="9"/>
      <c r="EFT116" s="9"/>
      <c r="EFU116" s="9"/>
      <c r="EFV116" s="9"/>
      <c r="EFW116" s="9"/>
      <c r="EFX116" s="9"/>
      <c r="EFY116" s="9"/>
      <c r="EFZ116" s="9"/>
      <c r="EGA116" s="9"/>
      <c r="EGB116" s="9"/>
      <c r="EGC116" s="9"/>
      <c r="EGD116" s="9"/>
      <c r="EGE116" s="9"/>
      <c r="EGF116" s="9"/>
      <c r="EGG116" s="9"/>
      <c r="EGH116" s="9"/>
      <c r="EGI116" s="9"/>
      <c r="EGJ116" s="9"/>
      <c r="EGK116" s="9"/>
      <c r="EGL116" s="9"/>
      <c r="EGM116" s="9"/>
      <c r="EGN116" s="9"/>
      <c r="EGO116" s="9"/>
      <c r="EGP116" s="9"/>
      <c r="EGQ116" s="9"/>
      <c r="EGR116" s="9"/>
      <c r="EGS116" s="9"/>
      <c r="EGT116" s="9"/>
      <c r="EGU116" s="9"/>
      <c r="EGV116" s="9"/>
      <c r="EGW116" s="9"/>
      <c r="EGX116" s="9"/>
      <c r="EGY116" s="9"/>
      <c r="EGZ116" s="9"/>
      <c r="EHA116" s="9"/>
      <c r="EHB116" s="9"/>
      <c r="EHC116" s="9"/>
      <c r="EHD116" s="9"/>
      <c r="EHE116" s="9"/>
      <c r="EHF116" s="9"/>
      <c r="EHG116" s="9"/>
      <c r="EHH116" s="9"/>
      <c r="EHI116" s="9"/>
      <c r="EHJ116" s="9"/>
      <c r="EHK116" s="9"/>
      <c r="EHL116" s="9"/>
      <c r="EHM116" s="9"/>
      <c r="EHN116" s="9"/>
      <c r="EHO116" s="9"/>
      <c r="EHP116" s="9"/>
      <c r="EHQ116" s="9"/>
      <c r="EHR116" s="9"/>
      <c r="EHS116" s="9"/>
      <c r="EHT116" s="9"/>
      <c r="EHU116" s="9"/>
      <c r="EHV116" s="9"/>
      <c r="EHW116" s="9"/>
      <c r="EHX116" s="9"/>
      <c r="EHY116" s="9"/>
      <c r="EHZ116" s="9"/>
      <c r="EIA116" s="9"/>
      <c r="EIB116" s="9"/>
      <c r="EIC116" s="9"/>
      <c r="EID116" s="9"/>
      <c r="EIE116" s="9"/>
      <c r="EIF116" s="9"/>
      <c r="EIG116" s="9"/>
      <c r="EIH116" s="9"/>
      <c r="EII116" s="9"/>
      <c r="EIJ116" s="9"/>
      <c r="EIK116" s="9"/>
      <c r="EIL116" s="9"/>
      <c r="EIM116" s="9"/>
      <c r="EIN116" s="9"/>
      <c r="EIO116" s="9"/>
      <c r="EIP116" s="9"/>
      <c r="EIQ116" s="9"/>
      <c r="EIR116" s="9"/>
      <c r="EIS116" s="9"/>
      <c r="EIT116" s="9"/>
      <c r="EIU116" s="9"/>
      <c r="EIV116" s="9"/>
      <c r="EIW116" s="9"/>
      <c r="EIX116" s="9"/>
      <c r="EIY116" s="9"/>
      <c r="EIZ116" s="9"/>
      <c r="EJA116" s="9"/>
      <c r="EJB116" s="9"/>
      <c r="EJC116" s="9"/>
      <c r="EJD116" s="9"/>
      <c r="EJE116" s="9"/>
      <c r="EJF116" s="9"/>
      <c r="EJG116" s="9"/>
      <c r="EJH116" s="9"/>
      <c r="EJI116" s="9"/>
      <c r="EJJ116" s="9"/>
      <c r="EJK116" s="9"/>
      <c r="EJL116" s="9"/>
      <c r="EJM116" s="9"/>
      <c r="EJN116" s="9"/>
      <c r="EJO116" s="9"/>
      <c r="EJP116" s="9"/>
      <c r="EJQ116" s="9"/>
      <c r="EJR116" s="9"/>
      <c r="EJS116" s="9"/>
      <c r="EJT116" s="9"/>
      <c r="EJU116" s="9"/>
      <c r="EJV116" s="9"/>
      <c r="EJW116" s="9"/>
      <c r="EJX116" s="9"/>
      <c r="EJY116" s="9"/>
      <c r="EJZ116" s="9"/>
      <c r="EKA116" s="9"/>
      <c r="EKB116" s="9"/>
      <c r="EKC116" s="9"/>
      <c r="EKD116" s="9"/>
      <c r="EKE116" s="9"/>
      <c r="EKF116" s="9"/>
      <c r="EKG116" s="9"/>
      <c r="EKH116" s="9"/>
      <c r="EKI116" s="9"/>
      <c r="EKJ116" s="9"/>
      <c r="EKK116" s="9"/>
      <c r="EKL116" s="9"/>
      <c r="EKM116" s="9"/>
      <c r="EKN116" s="9"/>
      <c r="EKO116" s="9"/>
      <c r="EKP116" s="9"/>
      <c r="EKQ116" s="9"/>
      <c r="EKR116" s="9"/>
      <c r="EKS116" s="9"/>
      <c r="EKT116" s="9"/>
      <c r="EKU116" s="9"/>
      <c r="EKV116" s="9"/>
      <c r="EKW116" s="9"/>
      <c r="EKX116" s="9"/>
      <c r="EKY116" s="9"/>
      <c r="EKZ116" s="9"/>
      <c r="ELA116" s="9"/>
      <c r="ELB116" s="9"/>
      <c r="ELC116" s="9"/>
      <c r="ELD116" s="9"/>
      <c r="ELE116" s="9"/>
      <c r="ELF116" s="9"/>
      <c r="ELG116" s="9"/>
      <c r="ELH116" s="9"/>
      <c r="ELI116" s="9"/>
      <c r="ELJ116" s="9"/>
      <c r="ELK116" s="9"/>
      <c r="ELL116" s="9"/>
      <c r="ELM116" s="9"/>
      <c r="ELN116" s="9"/>
      <c r="ELO116" s="9"/>
      <c r="ELP116" s="9"/>
      <c r="ELQ116" s="9"/>
      <c r="ELR116" s="9"/>
      <c r="ELS116" s="9"/>
      <c r="ELT116" s="9"/>
      <c r="ELU116" s="9"/>
      <c r="ELV116" s="9"/>
      <c r="ELW116" s="9"/>
      <c r="ELX116" s="9"/>
      <c r="ELY116" s="9"/>
      <c r="ELZ116" s="9"/>
      <c r="EMA116" s="9"/>
      <c r="EMB116" s="9"/>
      <c r="EMC116" s="9"/>
      <c r="EMD116" s="9"/>
      <c r="EME116" s="9"/>
      <c r="EMF116" s="9"/>
      <c r="EMG116" s="9"/>
      <c r="EMH116" s="9"/>
      <c r="EMI116" s="9"/>
      <c r="EMJ116" s="9"/>
      <c r="EMK116" s="9"/>
      <c r="EML116" s="9"/>
      <c r="EMM116" s="9"/>
      <c r="EMN116" s="9"/>
      <c r="EMO116" s="9"/>
      <c r="EMP116" s="9"/>
      <c r="EMQ116" s="9"/>
      <c r="EMR116" s="9"/>
      <c r="EMS116" s="9"/>
      <c r="EMT116" s="9"/>
      <c r="EMU116" s="9"/>
      <c r="EMV116" s="9"/>
      <c r="EMW116" s="9"/>
      <c r="EMX116" s="9"/>
      <c r="EMY116" s="9"/>
      <c r="EMZ116" s="9"/>
      <c r="ENA116" s="9"/>
      <c r="ENB116" s="9"/>
      <c r="ENC116" s="9"/>
      <c r="END116" s="9"/>
      <c r="ENE116" s="9"/>
      <c r="ENF116" s="9"/>
      <c r="ENG116" s="9"/>
      <c r="ENH116" s="9"/>
      <c r="ENI116" s="9"/>
      <c r="ENJ116" s="9"/>
      <c r="ENK116" s="9"/>
      <c r="ENL116" s="9"/>
      <c r="ENM116" s="9"/>
      <c r="ENN116" s="9"/>
      <c r="ENO116" s="9"/>
      <c r="ENP116" s="9"/>
      <c r="ENQ116" s="9"/>
      <c r="ENR116" s="9"/>
      <c r="ENS116" s="9"/>
      <c r="ENT116" s="9"/>
      <c r="ENU116" s="9"/>
      <c r="ENV116" s="9"/>
      <c r="ENW116" s="9"/>
      <c r="ENX116" s="9"/>
      <c r="ENY116" s="9"/>
      <c r="ENZ116" s="9"/>
      <c r="EOA116" s="9"/>
      <c r="EOB116" s="9"/>
      <c r="EOC116" s="9"/>
      <c r="EOD116" s="9"/>
      <c r="EOE116" s="9"/>
      <c r="EOF116" s="9"/>
      <c r="EOG116" s="9"/>
      <c r="EOH116" s="9"/>
      <c r="EOI116" s="9"/>
      <c r="EOJ116" s="9"/>
      <c r="EOK116" s="9"/>
      <c r="EOL116" s="9"/>
      <c r="EOM116" s="9"/>
      <c r="EON116" s="9"/>
      <c r="EOO116" s="9"/>
      <c r="EOP116" s="9"/>
      <c r="EOQ116" s="9"/>
      <c r="EOR116" s="9"/>
      <c r="EOS116" s="9"/>
      <c r="EOT116" s="9"/>
      <c r="EOU116" s="9"/>
      <c r="EOV116" s="9"/>
      <c r="EOW116" s="9"/>
      <c r="EOX116" s="9"/>
      <c r="EOY116" s="9"/>
      <c r="EOZ116" s="9"/>
      <c r="EPA116" s="9"/>
      <c r="EPB116" s="9"/>
      <c r="EPC116" s="9"/>
      <c r="EPD116" s="9"/>
      <c r="EPE116" s="9"/>
      <c r="EPF116" s="9"/>
      <c r="EPG116" s="9"/>
      <c r="EPH116" s="9"/>
      <c r="EPI116" s="9"/>
      <c r="EPJ116" s="9"/>
      <c r="EPK116" s="9"/>
      <c r="EPL116" s="9"/>
      <c r="EPM116" s="9"/>
      <c r="EPN116" s="9"/>
      <c r="EPO116" s="9"/>
      <c r="EPP116" s="9"/>
      <c r="EPQ116" s="9"/>
      <c r="EPR116" s="9"/>
      <c r="EPS116" s="9"/>
      <c r="EPT116" s="9"/>
      <c r="EPU116" s="9"/>
      <c r="EPV116" s="9"/>
      <c r="EPW116" s="9"/>
      <c r="EPX116" s="9"/>
      <c r="EPY116" s="9"/>
      <c r="EPZ116" s="9"/>
      <c r="EQA116" s="9"/>
      <c r="EQB116" s="9"/>
      <c r="EQC116" s="9"/>
      <c r="EQD116" s="9"/>
      <c r="EQE116" s="9"/>
      <c r="EQF116" s="9"/>
      <c r="EQG116" s="9"/>
      <c r="EQH116" s="9"/>
      <c r="EQI116" s="9"/>
      <c r="EQJ116" s="9"/>
      <c r="EQK116" s="9"/>
      <c r="EQL116" s="9"/>
      <c r="EQM116" s="9"/>
      <c r="EQN116" s="9"/>
      <c r="EQO116" s="9"/>
      <c r="EQP116" s="9"/>
      <c r="EQQ116" s="9"/>
      <c r="EQR116" s="9"/>
      <c r="EQS116" s="9"/>
      <c r="EQT116" s="9"/>
      <c r="EQU116" s="9"/>
      <c r="EQV116" s="9"/>
      <c r="EQW116" s="9"/>
      <c r="EQX116" s="9"/>
      <c r="EQY116" s="9"/>
      <c r="EQZ116" s="9"/>
      <c r="ERA116" s="9"/>
      <c r="ERB116" s="9"/>
      <c r="ERC116" s="9"/>
      <c r="ERD116" s="9"/>
      <c r="ERE116" s="9"/>
      <c r="ERF116" s="9"/>
      <c r="ERG116" s="9"/>
      <c r="ERH116" s="9"/>
      <c r="ERI116" s="9"/>
      <c r="ERJ116" s="9"/>
      <c r="ERK116" s="9"/>
      <c r="ERL116" s="9"/>
      <c r="ERM116" s="9"/>
      <c r="ERN116" s="9"/>
      <c r="ERO116" s="9"/>
      <c r="ERP116" s="9"/>
      <c r="ERQ116" s="9"/>
      <c r="ERR116" s="9"/>
      <c r="ERS116" s="9"/>
      <c r="ERT116" s="9"/>
      <c r="ERU116" s="9"/>
      <c r="ERV116" s="9"/>
      <c r="ERW116" s="9"/>
      <c r="ERX116" s="9"/>
      <c r="ERY116" s="9"/>
      <c r="ERZ116" s="9"/>
      <c r="ESA116" s="9"/>
      <c r="ESB116" s="9"/>
      <c r="ESC116" s="9"/>
      <c r="ESD116" s="9"/>
      <c r="ESE116" s="9"/>
      <c r="ESF116" s="9"/>
      <c r="ESG116" s="9"/>
      <c r="ESH116" s="9"/>
      <c r="ESI116" s="9"/>
      <c r="ESJ116" s="9"/>
      <c r="ESK116" s="9"/>
      <c r="ESL116" s="9"/>
      <c r="ESM116" s="9"/>
      <c r="ESN116" s="9"/>
      <c r="ESO116" s="9"/>
      <c r="ESP116" s="9"/>
      <c r="ESQ116" s="9"/>
      <c r="ESR116" s="9"/>
      <c r="ESS116" s="9"/>
      <c r="EST116" s="9"/>
      <c r="ESU116" s="9"/>
      <c r="ESV116" s="9"/>
      <c r="ESW116" s="9"/>
      <c r="ESX116" s="9"/>
      <c r="ESY116" s="9"/>
      <c r="ESZ116" s="9"/>
      <c r="ETA116" s="9"/>
      <c r="ETB116" s="9"/>
      <c r="ETC116" s="9"/>
      <c r="ETD116" s="9"/>
      <c r="ETE116" s="9"/>
      <c r="ETF116" s="9"/>
      <c r="ETG116" s="9"/>
      <c r="ETH116" s="9"/>
      <c r="ETI116" s="9"/>
      <c r="ETJ116" s="9"/>
      <c r="ETK116" s="9"/>
      <c r="ETL116" s="9"/>
      <c r="ETM116" s="9"/>
      <c r="ETN116" s="9"/>
      <c r="ETO116" s="9"/>
      <c r="ETP116" s="9"/>
      <c r="ETQ116" s="9"/>
      <c r="ETR116" s="9"/>
      <c r="ETS116" s="9"/>
      <c r="ETT116" s="9"/>
      <c r="ETU116" s="9"/>
      <c r="ETV116" s="9"/>
      <c r="ETW116" s="9"/>
      <c r="ETX116" s="9"/>
      <c r="ETY116" s="9"/>
      <c r="ETZ116" s="9"/>
      <c r="EUA116" s="9"/>
      <c r="EUB116" s="9"/>
      <c r="EUC116" s="9"/>
      <c r="EUD116" s="9"/>
      <c r="EUE116" s="9"/>
      <c r="EUF116" s="9"/>
      <c r="EUG116" s="9"/>
      <c r="EUH116" s="9"/>
      <c r="EUI116" s="9"/>
      <c r="EUJ116" s="9"/>
      <c r="EUK116" s="9"/>
      <c r="EUL116" s="9"/>
      <c r="EUM116" s="9"/>
      <c r="EUN116" s="9"/>
      <c r="EUO116" s="9"/>
      <c r="EUP116" s="9"/>
      <c r="EUQ116" s="9"/>
      <c r="EUR116" s="9"/>
      <c r="EUS116" s="9"/>
      <c r="EUT116" s="9"/>
      <c r="EUU116" s="9"/>
      <c r="EUV116" s="9"/>
      <c r="EUW116" s="9"/>
      <c r="EUX116" s="9"/>
      <c r="EUY116" s="9"/>
      <c r="EUZ116" s="9"/>
      <c r="EVA116" s="9"/>
      <c r="EVB116" s="9"/>
      <c r="EVC116" s="9"/>
      <c r="EVD116" s="9"/>
      <c r="EVE116" s="9"/>
      <c r="EVF116" s="9"/>
      <c r="EVG116" s="9"/>
      <c r="EVH116" s="9"/>
      <c r="EVI116" s="9"/>
      <c r="EVJ116" s="9"/>
      <c r="EVK116" s="9"/>
      <c r="EVL116" s="9"/>
      <c r="EVM116" s="9"/>
      <c r="EVN116" s="9"/>
      <c r="EVO116" s="9"/>
      <c r="EVP116" s="9"/>
      <c r="EVQ116" s="9"/>
      <c r="EVR116" s="9"/>
      <c r="EVS116" s="9"/>
      <c r="EVT116" s="9"/>
      <c r="EVU116" s="9"/>
      <c r="EVV116" s="9"/>
      <c r="EVW116" s="9"/>
      <c r="EVX116" s="9"/>
      <c r="EVY116" s="9"/>
      <c r="EVZ116" s="9"/>
      <c r="EWA116" s="9"/>
      <c r="EWB116" s="9"/>
      <c r="EWC116" s="9"/>
      <c r="EWD116" s="9"/>
      <c r="EWE116" s="9"/>
      <c r="EWF116" s="9"/>
      <c r="EWG116" s="9"/>
      <c r="EWH116" s="9"/>
      <c r="EWI116" s="9"/>
      <c r="EWJ116" s="9"/>
      <c r="EWK116" s="9"/>
      <c r="EWL116" s="9"/>
      <c r="EWM116" s="9"/>
      <c r="EWN116" s="9"/>
      <c r="EWO116" s="9"/>
      <c r="EWP116" s="9"/>
      <c r="EWQ116" s="9"/>
      <c r="EWR116" s="9"/>
      <c r="EWS116" s="9"/>
      <c r="EWT116" s="9"/>
      <c r="EWU116" s="9"/>
      <c r="EWV116" s="9"/>
      <c r="EWW116" s="9"/>
      <c r="EWX116" s="9"/>
      <c r="EWY116" s="9"/>
      <c r="EWZ116" s="9"/>
      <c r="EXA116" s="9"/>
      <c r="EXB116" s="9"/>
      <c r="EXC116" s="9"/>
      <c r="EXD116" s="9"/>
      <c r="EXE116" s="9"/>
      <c r="EXF116" s="9"/>
      <c r="EXG116" s="9"/>
      <c r="EXH116" s="9"/>
      <c r="EXI116" s="9"/>
      <c r="EXJ116" s="9"/>
      <c r="EXK116" s="9"/>
      <c r="EXL116" s="9"/>
      <c r="EXM116" s="9"/>
      <c r="EXN116" s="9"/>
      <c r="EXO116" s="9"/>
      <c r="EXP116" s="9"/>
      <c r="EXQ116" s="9"/>
      <c r="EXR116" s="9"/>
      <c r="EXS116" s="9"/>
      <c r="EXT116" s="9"/>
      <c r="EXU116" s="9"/>
      <c r="EXV116" s="9"/>
      <c r="EXW116" s="9"/>
      <c r="EXX116" s="9"/>
      <c r="EXY116" s="9"/>
      <c r="EXZ116" s="9"/>
      <c r="EYA116" s="9"/>
      <c r="EYB116" s="9"/>
      <c r="EYC116" s="9"/>
      <c r="EYD116" s="9"/>
      <c r="EYE116" s="9"/>
      <c r="EYF116" s="9"/>
      <c r="EYG116" s="9"/>
      <c r="EYH116" s="9"/>
      <c r="EYI116" s="9"/>
      <c r="EYJ116" s="9"/>
      <c r="EYK116" s="9"/>
      <c r="EYL116" s="9"/>
      <c r="EYM116" s="9"/>
      <c r="EYN116" s="9"/>
      <c r="EYO116" s="9"/>
      <c r="EYP116" s="9"/>
      <c r="EYQ116" s="9"/>
      <c r="EYR116" s="9"/>
      <c r="EYS116" s="9"/>
      <c r="EYT116" s="9"/>
      <c r="EYU116" s="9"/>
      <c r="EYV116" s="9"/>
      <c r="EYW116" s="9"/>
      <c r="EYX116" s="9"/>
      <c r="EYY116" s="9"/>
      <c r="EYZ116" s="9"/>
      <c r="EZA116" s="9"/>
      <c r="EZB116" s="9"/>
      <c r="EZC116" s="9"/>
      <c r="EZD116" s="9"/>
      <c r="EZE116" s="9"/>
      <c r="EZF116" s="9"/>
      <c r="EZG116" s="9"/>
      <c r="EZH116" s="9"/>
      <c r="EZI116" s="9"/>
      <c r="EZJ116" s="9"/>
      <c r="EZK116" s="9"/>
      <c r="EZL116" s="9"/>
      <c r="EZM116" s="9"/>
      <c r="EZN116" s="9"/>
      <c r="EZO116" s="9"/>
      <c r="EZP116" s="9"/>
      <c r="EZQ116" s="9"/>
      <c r="EZR116" s="9"/>
      <c r="EZS116" s="9"/>
      <c r="EZT116" s="9"/>
      <c r="EZU116" s="9"/>
      <c r="EZV116" s="9"/>
      <c r="EZW116" s="9"/>
      <c r="EZX116" s="9"/>
      <c r="EZY116" s="9"/>
      <c r="EZZ116" s="9"/>
      <c r="FAA116" s="9"/>
      <c r="FAB116" s="9"/>
      <c r="FAC116" s="9"/>
      <c r="FAD116" s="9"/>
      <c r="FAE116" s="9"/>
      <c r="FAF116" s="9"/>
      <c r="FAG116" s="9"/>
      <c r="FAH116" s="9"/>
      <c r="FAI116" s="9"/>
      <c r="FAJ116" s="9"/>
      <c r="FAK116" s="9"/>
      <c r="FAL116" s="9"/>
      <c r="FAM116" s="9"/>
      <c r="FAN116" s="9"/>
      <c r="FAO116" s="9"/>
      <c r="FAP116" s="9"/>
      <c r="FAQ116" s="9"/>
      <c r="FAR116" s="9"/>
      <c r="FAS116" s="9"/>
      <c r="FAT116" s="9"/>
      <c r="FAU116" s="9"/>
      <c r="FAV116" s="9"/>
      <c r="FAW116" s="9"/>
      <c r="FAX116" s="9"/>
      <c r="FAY116" s="9"/>
      <c r="FAZ116" s="9"/>
      <c r="FBA116" s="9"/>
      <c r="FBB116" s="9"/>
      <c r="FBC116" s="9"/>
      <c r="FBD116" s="9"/>
      <c r="FBE116" s="9"/>
      <c r="FBF116" s="9"/>
      <c r="FBG116" s="9"/>
      <c r="FBH116" s="9"/>
      <c r="FBI116" s="9"/>
      <c r="FBJ116" s="9"/>
      <c r="FBK116" s="9"/>
      <c r="FBL116" s="9"/>
      <c r="FBM116" s="9"/>
      <c r="FBN116" s="9"/>
      <c r="FBO116" s="9"/>
      <c r="FBP116" s="9"/>
      <c r="FBQ116" s="9"/>
      <c r="FBR116" s="9"/>
      <c r="FBS116" s="9"/>
      <c r="FBT116" s="9"/>
      <c r="FBU116" s="9"/>
      <c r="FBV116" s="9"/>
      <c r="FBW116" s="9"/>
      <c r="FBX116" s="9"/>
      <c r="FBY116" s="9"/>
      <c r="FBZ116" s="9"/>
      <c r="FCA116" s="9"/>
      <c r="FCB116" s="9"/>
      <c r="FCC116" s="9"/>
      <c r="FCD116" s="9"/>
      <c r="FCE116" s="9"/>
      <c r="FCF116" s="9"/>
      <c r="FCG116" s="9"/>
      <c r="FCH116" s="9"/>
      <c r="FCI116" s="9"/>
      <c r="FCJ116" s="9"/>
      <c r="FCK116" s="9"/>
      <c r="FCL116" s="9"/>
      <c r="FCM116" s="9"/>
      <c r="FCN116" s="9"/>
      <c r="FCO116" s="9"/>
      <c r="FCP116" s="9"/>
      <c r="FCQ116" s="9"/>
      <c r="FCR116" s="9"/>
      <c r="FCS116" s="9"/>
      <c r="FCT116" s="9"/>
      <c r="FCU116" s="9"/>
      <c r="FCV116" s="9"/>
      <c r="FCW116" s="9"/>
      <c r="FCX116" s="9"/>
      <c r="FCY116" s="9"/>
      <c r="FCZ116" s="9"/>
      <c r="FDA116" s="9"/>
      <c r="FDB116" s="9"/>
      <c r="FDC116" s="9"/>
      <c r="FDD116" s="9"/>
      <c r="FDE116" s="9"/>
      <c r="FDF116" s="9"/>
      <c r="FDG116" s="9"/>
      <c r="FDH116" s="9"/>
      <c r="FDI116" s="9"/>
      <c r="FDJ116" s="9"/>
      <c r="FDK116" s="9"/>
      <c r="FDL116" s="9"/>
      <c r="FDM116" s="9"/>
      <c r="FDN116" s="9"/>
      <c r="FDO116" s="9"/>
      <c r="FDP116" s="9"/>
      <c r="FDQ116" s="9"/>
      <c r="FDR116" s="9"/>
      <c r="FDS116" s="9"/>
      <c r="FDT116" s="9"/>
      <c r="FDU116" s="9"/>
      <c r="FDV116" s="9"/>
      <c r="FDW116" s="9"/>
      <c r="FDX116" s="9"/>
      <c r="FDY116" s="9"/>
      <c r="FDZ116" s="9"/>
      <c r="FEA116" s="9"/>
      <c r="FEB116" s="9"/>
      <c r="FEC116" s="9"/>
      <c r="FED116" s="9"/>
      <c r="FEE116" s="9"/>
      <c r="FEF116" s="9"/>
      <c r="FEG116" s="9"/>
      <c r="FEH116" s="9"/>
      <c r="FEI116" s="9"/>
      <c r="FEJ116" s="9"/>
      <c r="FEK116" s="9"/>
      <c r="FEL116" s="9"/>
      <c r="FEM116" s="9"/>
      <c r="FEN116" s="9"/>
      <c r="FEO116" s="9"/>
      <c r="FEP116" s="9"/>
      <c r="FEQ116" s="9"/>
      <c r="FER116" s="9"/>
      <c r="FES116" s="9"/>
      <c r="FET116" s="9"/>
      <c r="FEU116" s="9"/>
      <c r="FEV116" s="9"/>
      <c r="FEW116" s="9"/>
      <c r="FEX116" s="9"/>
      <c r="FEY116" s="9"/>
      <c r="FEZ116" s="9"/>
      <c r="FFA116" s="9"/>
      <c r="FFB116" s="9"/>
      <c r="FFC116" s="9"/>
      <c r="FFD116" s="9"/>
      <c r="FFE116" s="9"/>
      <c r="FFF116" s="9"/>
      <c r="FFG116" s="9"/>
      <c r="FFH116" s="9"/>
      <c r="FFI116" s="9"/>
      <c r="FFJ116" s="9"/>
      <c r="FFK116" s="9"/>
      <c r="FFL116" s="9"/>
      <c r="FFM116" s="9"/>
      <c r="FFN116" s="9"/>
      <c r="FFO116" s="9"/>
      <c r="FFP116" s="9"/>
      <c r="FFQ116" s="9"/>
      <c r="FFR116" s="9"/>
      <c r="FFS116" s="9"/>
      <c r="FFT116" s="9"/>
      <c r="FFU116" s="9"/>
      <c r="FFV116" s="9"/>
      <c r="FFW116" s="9"/>
      <c r="FFX116" s="9"/>
      <c r="FFY116" s="9"/>
      <c r="FFZ116" s="9"/>
      <c r="FGA116" s="9"/>
      <c r="FGB116" s="9"/>
      <c r="FGC116" s="9"/>
      <c r="FGD116" s="9"/>
      <c r="FGE116" s="9"/>
      <c r="FGF116" s="9"/>
      <c r="FGG116" s="9"/>
      <c r="FGH116" s="9"/>
      <c r="FGI116" s="9"/>
      <c r="FGJ116" s="9"/>
      <c r="FGK116" s="9"/>
      <c r="FGL116" s="9"/>
      <c r="FGM116" s="9"/>
      <c r="FGN116" s="9"/>
      <c r="FGO116" s="9"/>
      <c r="FGP116" s="9"/>
      <c r="FGQ116" s="9"/>
      <c r="FGR116" s="9"/>
      <c r="FGS116" s="9"/>
      <c r="FGT116" s="9"/>
      <c r="FGU116" s="9"/>
      <c r="FGV116" s="9"/>
      <c r="FGW116" s="9"/>
      <c r="FGX116" s="9"/>
      <c r="FGY116" s="9"/>
      <c r="FGZ116" s="9"/>
      <c r="FHA116" s="9"/>
      <c r="FHB116" s="9"/>
      <c r="FHC116" s="9"/>
      <c r="FHD116" s="9"/>
      <c r="FHE116" s="9"/>
      <c r="FHF116" s="9"/>
      <c r="FHG116" s="9"/>
      <c r="FHH116" s="9"/>
      <c r="FHI116" s="9"/>
      <c r="FHJ116" s="9"/>
      <c r="FHK116" s="9"/>
      <c r="FHL116" s="9"/>
      <c r="FHM116" s="9"/>
      <c r="FHN116" s="9"/>
      <c r="FHO116" s="9"/>
      <c r="FHP116" s="9"/>
      <c r="FHQ116" s="9"/>
      <c r="FHR116" s="9"/>
      <c r="FHS116" s="9"/>
      <c r="FHT116" s="9"/>
      <c r="FHU116" s="9"/>
      <c r="FHV116" s="9"/>
      <c r="FHW116" s="9"/>
      <c r="FHX116" s="9"/>
      <c r="FHY116" s="9"/>
      <c r="FHZ116" s="9"/>
      <c r="FIA116" s="9"/>
      <c r="FIB116" s="9"/>
      <c r="FIC116" s="9"/>
      <c r="FID116" s="9"/>
      <c r="FIE116" s="9"/>
      <c r="FIF116" s="9"/>
      <c r="FIG116" s="9"/>
      <c r="FIH116" s="9"/>
      <c r="FII116" s="9"/>
      <c r="FIJ116" s="9"/>
      <c r="FIK116" s="9"/>
      <c r="FIL116" s="9"/>
      <c r="FIM116" s="9"/>
      <c r="FIN116" s="9"/>
      <c r="FIO116" s="9"/>
      <c r="FIP116" s="9"/>
      <c r="FIQ116" s="9"/>
      <c r="FIR116" s="9"/>
      <c r="FIS116" s="9"/>
      <c r="FIT116" s="9"/>
      <c r="FIU116" s="9"/>
      <c r="FIV116" s="9"/>
      <c r="FIW116" s="9"/>
      <c r="FIX116" s="9"/>
      <c r="FIY116" s="9"/>
      <c r="FIZ116" s="9"/>
      <c r="FJA116" s="9"/>
      <c r="FJB116" s="9"/>
      <c r="FJC116" s="9"/>
      <c r="FJD116" s="9"/>
      <c r="FJE116" s="9"/>
      <c r="FJF116" s="9"/>
      <c r="FJG116" s="9"/>
      <c r="FJH116" s="9"/>
      <c r="FJI116" s="9"/>
      <c r="FJJ116" s="9"/>
      <c r="FJK116" s="9"/>
      <c r="FJL116" s="9"/>
      <c r="FJM116" s="9"/>
      <c r="FJN116" s="9"/>
      <c r="FJO116" s="9"/>
      <c r="FJP116" s="9"/>
      <c r="FJQ116" s="9"/>
      <c r="FJR116" s="9"/>
      <c r="FJS116" s="9"/>
      <c r="FJT116" s="9"/>
      <c r="FJU116" s="9"/>
      <c r="FJV116" s="9"/>
      <c r="FJW116" s="9"/>
      <c r="FJX116" s="9"/>
      <c r="FJY116" s="9"/>
      <c r="FJZ116" s="9"/>
      <c r="FKA116" s="9"/>
      <c r="FKB116" s="9"/>
      <c r="FKC116" s="9"/>
      <c r="FKD116" s="9"/>
      <c r="FKE116" s="9"/>
      <c r="FKF116" s="9"/>
      <c r="FKG116" s="9"/>
      <c r="FKH116" s="9"/>
      <c r="FKI116" s="9"/>
      <c r="FKJ116" s="9"/>
      <c r="FKK116" s="9"/>
      <c r="FKL116" s="9"/>
      <c r="FKM116" s="9"/>
      <c r="FKN116" s="9"/>
      <c r="FKO116" s="9"/>
      <c r="FKP116" s="9"/>
      <c r="FKQ116" s="9"/>
      <c r="FKR116" s="9"/>
      <c r="FKS116" s="9"/>
      <c r="FKT116" s="9"/>
      <c r="FKU116" s="9"/>
      <c r="FKV116" s="9"/>
      <c r="FKW116" s="9"/>
      <c r="FKX116" s="9"/>
      <c r="FKY116" s="9"/>
      <c r="FKZ116" s="9"/>
      <c r="FLA116" s="9"/>
      <c r="FLB116" s="9"/>
      <c r="FLC116" s="9"/>
      <c r="FLD116" s="9"/>
      <c r="FLE116" s="9"/>
      <c r="FLF116" s="9"/>
      <c r="FLG116" s="9"/>
      <c r="FLH116" s="9"/>
      <c r="FLI116" s="9"/>
      <c r="FLJ116" s="9"/>
      <c r="FLK116" s="9"/>
      <c r="FLL116" s="9"/>
      <c r="FLM116" s="9"/>
      <c r="FLN116" s="9"/>
      <c r="FLO116" s="9"/>
      <c r="FLP116" s="9"/>
      <c r="FLQ116" s="9"/>
      <c r="FLR116" s="9"/>
      <c r="FLS116" s="9"/>
      <c r="FLT116" s="9"/>
      <c r="FLU116" s="9"/>
      <c r="FLV116" s="9"/>
      <c r="FLW116" s="9"/>
      <c r="FLX116" s="9"/>
      <c r="FLY116" s="9"/>
      <c r="FLZ116" s="9"/>
      <c r="FMA116" s="9"/>
      <c r="FMB116" s="9"/>
      <c r="FMC116" s="9"/>
      <c r="FMD116" s="9"/>
      <c r="FME116" s="9"/>
      <c r="FMF116" s="9"/>
      <c r="FMG116" s="9"/>
      <c r="FMH116" s="9"/>
      <c r="FMI116" s="9"/>
      <c r="FMJ116" s="9"/>
      <c r="FMK116" s="9"/>
      <c r="FML116" s="9"/>
      <c r="FMM116" s="9"/>
      <c r="FMN116" s="9"/>
      <c r="FMO116" s="9"/>
      <c r="FMP116" s="9"/>
      <c r="FMQ116" s="9"/>
      <c r="FMR116" s="9"/>
      <c r="FMS116" s="9"/>
      <c r="FMT116" s="9"/>
      <c r="FMU116" s="9"/>
      <c r="FMV116" s="9"/>
      <c r="FMW116" s="9"/>
      <c r="FMX116" s="9"/>
      <c r="FMY116" s="9"/>
      <c r="FMZ116" s="9"/>
      <c r="FNA116" s="9"/>
      <c r="FNB116" s="9"/>
      <c r="FNC116" s="9"/>
      <c r="FND116" s="9"/>
      <c r="FNE116" s="9"/>
      <c r="FNF116" s="9"/>
      <c r="FNG116" s="9"/>
      <c r="FNH116" s="9"/>
      <c r="FNI116" s="9"/>
      <c r="FNJ116" s="9"/>
      <c r="FNK116" s="9"/>
      <c r="FNL116" s="9"/>
      <c r="FNM116" s="9"/>
      <c r="FNN116" s="9"/>
      <c r="FNO116" s="9"/>
      <c r="FNP116" s="9"/>
      <c r="FNQ116" s="9"/>
      <c r="FNR116" s="9"/>
      <c r="FNS116" s="9"/>
      <c r="FNT116" s="9"/>
      <c r="FNU116" s="9"/>
      <c r="FNV116" s="9"/>
      <c r="FNW116" s="9"/>
      <c r="FNX116" s="9"/>
      <c r="FNY116" s="9"/>
      <c r="FNZ116" s="9"/>
      <c r="FOA116" s="9"/>
      <c r="FOB116" s="9"/>
      <c r="FOC116" s="9"/>
      <c r="FOD116" s="9"/>
      <c r="FOE116" s="9"/>
      <c r="FOF116" s="9"/>
      <c r="FOG116" s="9"/>
      <c r="FOH116" s="9"/>
      <c r="FOI116" s="9"/>
      <c r="FOJ116" s="9"/>
      <c r="FOK116" s="9"/>
      <c r="FOL116" s="9"/>
      <c r="FOM116" s="9"/>
      <c r="FON116" s="9"/>
      <c r="FOO116" s="9"/>
      <c r="FOP116" s="9"/>
      <c r="FOQ116" s="9"/>
      <c r="FOR116" s="9"/>
      <c r="FOS116" s="9"/>
      <c r="FOT116" s="9"/>
      <c r="FOU116" s="9"/>
      <c r="FOV116" s="9"/>
      <c r="FOW116" s="9"/>
      <c r="FOX116" s="9"/>
      <c r="FOY116" s="9"/>
      <c r="FOZ116" s="9"/>
      <c r="FPA116" s="9"/>
      <c r="FPB116" s="9"/>
      <c r="FPC116" s="9"/>
      <c r="FPD116" s="9"/>
      <c r="FPE116" s="9"/>
      <c r="FPF116" s="9"/>
      <c r="FPG116" s="9"/>
      <c r="FPH116" s="9"/>
      <c r="FPI116" s="9"/>
      <c r="FPJ116" s="9"/>
      <c r="FPK116" s="9"/>
      <c r="FPL116" s="9"/>
      <c r="FPM116" s="9"/>
      <c r="FPN116" s="9"/>
      <c r="FPO116" s="9"/>
      <c r="FPP116" s="9"/>
      <c r="FPQ116" s="9"/>
      <c r="FPR116" s="9"/>
      <c r="FPS116" s="9"/>
      <c r="FPT116" s="9"/>
      <c r="FPU116" s="9"/>
      <c r="FPV116" s="9"/>
      <c r="FPW116" s="9"/>
      <c r="FPX116" s="9"/>
      <c r="FPY116" s="9"/>
      <c r="FPZ116" s="9"/>
      <c r="FQA116" s="9"/>
      <c r="FQB116" s="9"/>
      <c r="FQC116" s="9"/>
      <c r="FQD116" s="9"/>
      <c r="FQE116" s="9"/>
      <c r="FQF116" s="9"/>
      <c r="FQG116" s="9"/>
      <c r="FQH116" s="9"/>
      <c r="FQI116" s="9"/>
      <c r="FQJ116" s="9"/>
      <c r="FQK116" s="9"/>
      <c r="FQL116" s="9"/>
      <c r="FQM116" s="9"/>
      <c r="FQN116" s="9"/>
      <c r="FQO116" s="9"/>
      <c r="FQP116" s="9"/>
      <c r="FQQ116" s="9"/>
      <c r="FQR116" s="9"/>
      <c r="FQS116" s="9"/>
      <c r="FQT116" s="9"/>
      <c r="FQU116" s="9"/>
      <c r="FQV116" s="9"/>
      <c r="FQW116" s="9"/>
      <c r="FQX116" s="9"/>
      <c r="FQY116" s="9"/>
      <c r="FQZ116" s="9"/>
      <c r="FRA116" s="9"/>
      <c r="FRB116" s="9"/>
      <c r="FRC116" s="9"/>
      <c r="FRD116" s="9"/>
      <c r="FRE116" s="9"/>
      <c r="FRF116" s="9"/>
      <c r="FRG116" s="9"/>
      <c r="FRH116" s="9"/>
      <c r="FRI116" s="9"/>
      <c r="FRJ116" s="9"/>
      <c r="FRK116" s="9"/>
      <c r="FRL116" s="9"/>
      <c r="FRM116" s="9"/>
      <c r="FRN116" s="9"/>
      <c r="FRO116" s="9"/>
      <c r="FRP116" s="9"/>
      <c r="FRQ116" s="9"/>
      <c r="FRR116" s="9"/>
      <c r="FRS116" s="9"/>
      <c r="FRT116" s="9"/>
      <c r="FRU116" s="9"/>
      <c r="FRV116" s="9"/>
      <c r="FRW116" s="9"/>
      <c r="FRX116" s="9"/>
      <c r="FRY116" s="9"/>
      <c r="FRZ116" s="9"/>
      <c r="FSA116" s="9"/>
      <c r="FSB116" s="9"/>
      <c r="FSC116" s="9"/>
      <c r="FSD116" s="9"/>
      <c r="FSE116" s="9"/>
      <c r="FSF116" s="9"/>
      <c r="FSG116" s="9"/>
      <c r="FSH116" s="9"/>
      <c r="FSI116" s="9"/>
      <c r="FSJ116" s="9"/>
      <c r="FSK116" s="9"/>
      <c r="FSL116" s="9"/>
      <c r="FSM116" s="9"/>
      <c r="FSN116" s="9"/>
      <c r="FSO116" s="9"/>
      <c r="FSP116" s="9"/>
      <c r="FSQ116" s="9"/>
      <c r="FSR116" s="9"/>
      <c r="FSS116" s="9"/>
      <c r="FST116" s="9"/>
      <c r="FSU116" s="9"/>
      <c r="FSV116" s="9"/>
      <c r="FSW116" s="9"/>
      <c r="FSX116" s="9"/>
      <c r="FSY116" s="9"/>
      <c r="FSZ116" s="9"/>
      <c r="FTA116" s="9"/>
      <c r="FTB116" s="9"/>
      <c r="FTC116" s="9"/>
      <c r="FTD116" s="9"/>
      <c r="FTE116" s="9"/>
      <c r="FTF116" s="9"/>
      <c r="FTG116" s="9"/>
      <c r="FTH116" s="9"/>
      <c r="FTI116" s="9"/>
      <c r="FTJ116" s="9"/>
      <c r="FTK116" s="9"/>
      <c r="FTL116" s="9"/>
      <c r="FTM116" s="9"/>
      <c r="FTN116" s="9"/>
      <c r="FTO116" s="9"/>
      <c r="FTP116" s="9"/>
      <c r="FTQ116" s="9"/>
      <c r="FTR116" s="9"/>
      <c r="FTS116" s="9"/>
      <c r="FTT116" s="9"/>
      <c r="FTU116" s="9"/>
      <c r="FTV116" s="9"/>
      <c r="FTW116" s="9"/>
      <c r="FTX116" s="9"/>
      <c r="FTY116" s="9"/>
      <c r="FTZ116" s="9"/>
      <c r="FUA116" s="9"/>
      <c r="FUB116" s="9"/>
      <c r="FUC116" s="9"/>
      <c r="FUD116" s="9"/>
      <c r="FUE116" s="9"/>
      <c r="FUF116" s="9"/>
      <c r="FUG116" s="9"/>
      <c r="FUH116" s="9"/>
      <c r="FUI116" s="9"/>
      <c r="FUJ116" s="9"/>
      <c r="FUK116" s="9"/>
      <c r="FUL116" s="9"/>
      <c r="FUM116" s="9"/>
      <c r="FUN116" s="9"/>
      <c r="FUO116" s="9"/>
      <c r="FUP116" s="9"/>
      <c r="FUQ116" s="9"/>
      <c r="FUR116" s="9"/>
      <c r="FUS116" s="9"/>
      <c r="FUT116" s="9"/>
      <c r="FUU116" s="9"/>
      <c r="FUV116" s="9"/>
      <c r="FUW116" s="9"/>
      <c r="FUX116" s="9"/>
      <c r="FUY116" s="9"/>
      <c r="FUZ116" s="9"/>
      <c r="FVA116" s="9"/>
      <c r="FVB116" s="9"/>
      <c r="FVC116" s="9"/>
      <c r="FVD116" s="9"/>
      <c r="FVE116" s="9"/>
      <c r="FVF116" s="9"/>
      <c r="FVG116" s="9"/>
      <c r="FVH116" s="9"/>
      <c r="FVI116" s="9"/>
      <c r="FVJ116" s="9"/>
      <c r="FVK116" s="9"/>
      <c r="FVL116" s="9"/>
      <c r="FVM116" s="9"/>
      <c r="FVN116" s="9"/>
      <c r="FVO116" s="9"/>
      <c r="FVP116" s="9"/>
      <c r="FVQ116" s="9"/>
      <c r="FVR116" s="9"/>
      <c r="FVS116" s="9"/>
      <c r="FVT116" s="9"/>
      <c r="FVU116" s="9"/>
      <c r="FVV116" s="9"/>
      <c r="FVW116" s="9"/>
      <c r="FVX116" s="9"/>
      <c r="FVY116" s="9"/>
      <c r="FVZ116" s="9"/>
      <c r="FWA116" s="9"/>
      <c r="FWB116" s="9"/>
      <c r="FWC116" s="9"/>
      <c r="FWD116" s="9"/>
      <c r="FWE116" s="9"/>
      <c r="FWF116" s="9"/>
      <c r="FWG116" s="9"/>
      <c r="FWH116" s="9"/>
      <c r="FWI116" s="9"/>
      <c r="FWJ116" s="9"/>
      <c r="FWK116" s="9"/>
      <c r="FWL116" s="9"/>
      <c r="FWM116" s="9"/>
      <c r="FWN116" s="9"/>
      <c r="FWO116" s="9"/>
      <c r="FWP116" s="9"/>
      <c r="FWQ116" s="9"/>
      <c r="FWR116" s="9"/>
      <c r="FWS116" s="9"/>
      <c r="FWT116" s="9"/>
      <c r="FWU116" s="9"/>
      <c r="FWV116" s="9"/>
      <c r="FWW116" s="9"/>
      <c r="FWX116" s="9"/>
      <c r="FWY116" s="9"/>
      <c r="FWZ116" s="9"/>
      <c r="FXA116" s="9"/>
      <c r="FXB116" s="9"/>
      <c r="FXC116" s="9"/>
      <c r="FXD116" s="9"/>
      <c r="FXE116" s="9"/>
      <c r="FXF116" s="9"/>
      <c r="FXG116" s="9"/>
      <c r="FXH116" s="9"/>
      <c r="FXI116" s="9"/>
      <c r="FXJ116" s="9"/>
      <c r="FXK116" s="9"/>
      <c r="FXL116" s="9"/>
      <c r="FXM116" s="9"/>
      <c r="FXN116" s="9"/>
      <c r="FXO116" s="9"/>
      <c r="FXP116" s="9"/>
      <c r="FXQ116" s="9"/>
      <c r="FXR116" s="9"/>
      <c r="FXS116" s="9"/>
      <c r="FXT116" s="9"/>
      <c r="FXU116" s="9"/>
      <c r="FXV116" s="9"/>
      <c r="FXW116" s="9"/>
      <c r="FXX116" s="9"/>
      <c r="FXY116" s="9"/>
      <c r="FXZ116" s="9"/>
      <c r="FYA116" s="9"/>
      <c r="FYB116" s="9"/>
      <c r="FYC116" s="9"/>
      <c r="FYD116" s="9"/>
      <c r="FYE116" s="9"/>
      <c r="FYF116" s="9"/>
      <c r="FYG116" s="9"/>
      <c r="FYH116" s="9"/>
      <c r="FYI116" s="9"/>
      <c r="FYJ116" s="9"/>
      <c r="FYK116" s="9"/>
      <c r="FYL116" s="9"/>
      <c r="FYM116" s="9"/>
      <c r="FYN116" s="9"/>
      <c r="FYO116" s="9"/>
      <c r="FYP116" s="9"/>
      <c r="FYQ116" s="9"/>
      <c r="FYR116" s="9"/>
      <c r="FYS116" s="9"/>
      <c r="FYT116" s="9"/>
      <c r="FYU116" s="9"/>
      <c r="FYV116" s="9"/>
      <c r="FYW116" s="9"/>
      <c r="FYX116" s="9"/>
      <c r="FYY116" s="9"/>
      <c r="FYZ116" s="9"/>
      <c r="FZA116" s="9"/>
      <c r="FZB116" s="9"/>
      <c r="FZC116" s="9"/>
      <c r="FZD116" s="9"/>
      <c r="FZE116" s="9"/>
      <c r="FZF116" s="9"/>
      <c r="FZG116" s="9"/>
      <c r="FZH116" s="9"/>
      <c r="FZI116" s="9"/>
      <c r="FZJ116" s="9"/>
      <c r="FZK116" s="9"/>
      <c r="FZL116" s="9"/>
      <c r="FZM116" s="9"/>
      <c r="FZN116" s="9"/>
      <c r="FZO116" s="9"/>
      <c r="FZP116" s="9"/>
      <c r="FZQ116" s="9"/>
      <c r="FZR116" s="9"/>
      <c r="FZS116" s="9"/>
      <c r="FZT116" s="9"/>
      <c r="FZU116" s="9"/>
      <c r="FZV116" s="9"/>
      <c r="FZW116" s="9"/>
      <c r="FZX116" s="9"/>
      <c r="FZY116" s="9"/>
      <c r="FZZ116" s="9"/>
      <c r="GAA116" s="9"/>
      <c r="GAB116" s="9"/>
      <c r="GAC116" s="9"/>
      <c r="GAD116" s="9"/>
      <c r="GAE116" s="9"/>
      <c r="GAF116" s="9"/>
      <c r="GAG116" s="9"/>
      <c r="GAH116" s="9"/>
      <c r="GAI116" s="9"/>
      <c r="GAJ116" s="9"/>
      <c r="GAK116" s="9"/>
      <c r="GAL116" s="9"/>
      <c r="GAM116" s="9"/>
      <c r="GAN116" s="9"/>
      <c r="GAO116" s="9"/>
      <c r="GAP116" s="9"/>
      <c r="GAQ116" s="9"/>
      <c r="GAR116" s="9"/>
      <c r="GAS116" s="9"/>
      <c r="GAT116" s="9"/>
      <c r="GAU116" s="9"/>
      <c r="GAV116" s="9"/>
      <c r="GAW116" s="9"/>
      <c r="GAX116" s="9"/>
      <c r="GAY116" s="9"/>
      <c r="GAZ116" s="9"/>
      <c r="GBA116" s="9"/>
      <c r="GBB116" s="9"/>
      <c r="GBC116" s="9"/>
      <c r="GBD116" s="9"/>
      <c r="GBE116" s="9"/>
      <c r="GBF116" s="9"/>
      <c r="GBG116" s="9"/>
      <c r="GBH116" s="9"/>
      <c r="GBI116" s="9"/>
      <c r="GBJ116" s="9"/>
      <c r="GBK116" s="9"/>
      <c r="GBL116" s="9"/>
      <c r="GBM116" s="9"/>
      <c r="GBN116" s="9"/>
      <c r="GBO116" s="9"/>
      <c r="GBP116" s="9"/>
      <c r="GBQ116" s="9"/>
      <c r="GBR116" s="9"/>
      <c r="GBS116" s="9"/>
      <c r="GBT116" s="9"/>
      <c r="GBU116" s="9"/>
      <c r="GBV116" s="9"/>
      <c r="GBW116" s="9"/>
      <c r="GBX116" s="9"/>
      <c r="GBY116" s="9"/>
      <c r="GBZ116" s="9"/>
      <c r="GCA116" s="9"/>
      <c r="GCB116" s="9"/>
      <c r="GCC116" s="9"/>
      <c r="GCD116" s="9"/>
      <c r="GCE116" s="9"/>
      <c r="GCF116" s="9"/>
      <c r="GCG116" s="9"/>
      <c r="GCH116" s="9"/>
      <c r="GCI116" s="9"/>
      <c r="GCJ116" s="9"/>
      <c r="GCK116" s="9"/>
      <c r="GCL116" s="9"/>
      <c r="GCM116" s="9"/>
      <c r="GCN116" s="9"/>
      <c r="GCO116" s="9"/>
      <c r="GCP116" s="9"/>
      <c r="GCQ116" s="9"/>
      <c r="GCR116" s="9"/>
      <c r="GCS116" s="9"/>
      <c r="GCT116" s="9"/>
      <c r="GCU116" s="9"/>
      <c r="GCV116" s="9"/>
      <c r="GCW116" s="9"/>
      <c r="GCX116" s="9"/>
      <c r="GCY116" s="9"/>
      <c r="GCZ116" s="9"/>
      <c r="GDA116" s="9"/>
      <c r="GDB116" s="9"/>
      <c r="GDC116" s="9"/>
      <c r="GDD116" s="9"/>
      <c r="GDE116" s="9"/>
      <c r="GDF116" s="9"/>
      <c r="GDG116" s="9"/>
      <c r="GDH116" s="9"/>
      <c r="GDI116" s="9"/>
      <c r="GDJ116" s="9"/>
      <c r="GDK116" s="9"/>
      <c r="GDL116" s="9"/>
      <c r="GDM116" s="9"/>
      <c r="GDN116" s="9"/>
      <c r="GDO116" s="9"/>
      <c r="GDP116" s="9"/>
      <c r="GDQ116" s="9"/>
      <c r="GDR116" s="9"/>
      <c r="GDS116" s="9"/>
      <c r="GDT116" s="9"/>
      <c r="GDU116" s="9"/>
      <c r="GDV116" s="9"/>
      <c r="GDW116" s="9"/>
      <c r="GDX116" s="9"/>
      <c r="GDY116" s="9"/>
      <c r="GDZ116" s="9"/>
      <c r="GEA116" s="9"/>
      <c r="GEB116" s="9"/>
      <c r="GEC116" s="9"/>
      <c r="GED116" s="9"/>
      <c r="GEE116" s="9"/>
      <c r="GEF116" s="9"/>
      <c r="GEG116" s="9"/>
      <c r="GEH116" s="9"/>
      <c r="GEI116" s="9"/>
      <c r="GEJ116" s="9"/>
      <c r="GEK116" s="9"/>
      <c r="GEL116" s="9"/>
      <c r="GEM116" s="9"/>
      <c r="GEN116" s="9"/>
      <c r="GEO116" s="9"/>
      <c r="GEP116" s="9"/>
      <c r="GEQ116" s="9"/>
      <c r="GER116" s="9"/>
      <c r="GES116" s="9"/>
      <c r="GET116" s="9"/>
      <c r="GEU116" s="9"/>
      <c r="GEV116" s="9"/>
      <c r="GEW116" s="9"/>
      <c r="GEX116" s="9"/>
      <c r="GEY116" s="9"/>
      <c r="GEZ116" s="9"/>
      <c r="GFA116" s="9"/>
      <c r="GFB116" s="9"/>
      <c r="GFC116" s="9"/>
      <c r="GFD116" s="9"/>
      <c r="GFE116" s="9"/>
      <c r="GFF116" s="9"/>
      <c r="GFG116" s="9"/>
      <c r="GFH116" s="9"/>
      <c r="GFI116" s="9"/>
      <c r="GFJ116" s="9"/>
      <c r="GFK116" s="9"/>
      <c r="GFL116" s="9"/>
      <c r="GFM116" s="9"/>
      <c r="GFN116" s="9"/>
      <c r="GFO116" s="9"/>
      <c r="GFP116" s="9"/>
      <c r="GFQ116" s="9"/>
      <c r="GFR116" s="9"/>
      <c r="GFS116" s="9"/>
      <c r="GFT116" s="9"/>
      <c r="GFU116" s="9"/>
      <c r="GFV116" s="9"/>
      <c r="GFW116" s="9"/>
      <c r="GFX116" s="9"/>
      <c r="GFY116" s="9"/>
      <c r="GFZ116" s="9"/>
      <c r="GGA116" s="9"/>
      <c r="GGB116" s="9"/>
      <c r="GGC116" s="9"/>
      <c r="GGD116" s="9"/>
      <c r="GGE116" s="9"/>
      <c r="GGF116" s="9"/>
      <c r="GGG116" s="9"/>
      <c r="GGH116" s="9"/>
      <c r="GGI116" s="9"/>
      <c r="GGJ116" s="9"/>
      <c r="GGK116" s="9"/>
      <c r="GGL116" s="9"/>
      <c r="GGM116" s="9"/>
      <c r="GGN116" s="9"/>
      <c r="GGO116" s="9"/>
      <c r="GGP116" s="9"/>
      <c r="GGQ116" s="9"/>
      <c r="GGR116" s="9"/>
      <c r="GGS116" s="9"/>
      <c r="GGT116" s="9"/>
      <c r="GGU116" s="9"/>
      <c r="GGV116" s="9"/>
      <c r="GGW116" s="9"/>
      <c r="GGX116" s="9"/>
      <c r="GGY116" s="9"/>
      <c r="GGZ116" s="9"/>
      <c r="GHA116" s="9"/>
      <c r="GHB116" s="9"/>
      <c r="GHC116" s="9"/>
      <c r="GHD116" s="9"/>
      <c r="GHE116" s="9"/>
      <c r="GHF116" s="9"/>
      <c r="GHG116" s="9"/>
      <c r="GHH116" s="9"/>
      <c r="GHI116" s="9"/>
      <c r="GHJ116" s="9"/>
      <c r="GHK116" s="9"/>
      <c r="GHL116" s="9"/>
      <c r="GHM116" s="9"/>
      <c r="GHN116" s="9"/>
      <c r="GHO116" s="9"/>
      <c r="GHP116" s="9"/>
      <c r="GHQ116" s="9"/>
      <c r="GHR116" s="9"/>
      <c r="GHS116" s="9"/>
      <c r="GHT116" s="9"/>
      <c r="GHU116" s="9"/>
      <c r="GHV116" s="9"/>
      <c r="GHW116" s="9"/>
      <c r="GHX116" s="9"/>
      <c r="GHY116" s="9"/>
      <c r="GHZ116" s="9"/>
      <c r="GIA116" s="9"/>
      <c r="GIB116" s="9"/>
      <c r="GIC116" s="9"/>
      <c r="GID116" s="9"/>
      <c r="GIE116" s="9"/>
      <c r="GIF116" s="9"/>
      <c r="GIG116" s="9"/>
      <c r="GIH116" s="9"/>
      <c r="GII116" s="9"/>
      <c r="GIJ116" s="9"/>
      <c r="GIK116" s="9"/>
      <c r="GIL116" s="9"/>
      <c r="GIM116" s="9"/>
      <c r="GIN116" s="9"/>
      <c r="GIO116" s="9"/>
      <c r="GIP116" s="9"/>
      <c r="GIQ116" s="9"/>
      <c r="GIR116" s="9"/>
      <c r="GIS116" s="9"/>
      <c r="GIT116" s="9"/>
      <c r="GIU116" s="9"/>
      <c r="GIV116" s="9"/>
      <c r="GIW116" s="9"/>
      <c r="GIX116" s="9"/>
      <c r="GIY116" s="9"/>
      <c r="GIZ116" s="9"/>
      <c r="GJA116" s="9"/>
      <c r="GJB116" s="9"/>
      <c r="GJC116" s="9"/>
      <c r="GJD116" s="9"/>
      <c r="GJE116" s="9"/>
      <c r="GJF116" s="9"/>
      <c r="GJG116" s="9"/>
      <c r="GJH116" s="9"/>
      <c r="GJI116" s="9"/>
      <c r="GJJ116" s="9"/>
      <c r="GJK116" s="9"/>
      <c r="GJL116" s="9"/>
      <c r="GJM116" s="9"/>
      <c r="GJN116" s="9"/>
      <c r="GJO116" s="9"/>
      <c r="GJP116" s="9"/>
      <c r="GJQ116" s="9"/>
      <c r="GJR116" s="9"/>
      <c r="GJS116" s="9"/>
      <c r="GJT116" s="9"/>
      <c r="GJU116" s="9"/>
      <c r="GJV116" s="9"/>
      <c r="GJW116" s="9"/>
      <c r="GJX116" s="9"/>
      <c r="GJY116" s="9"/>
      <c r="GJZ116" s="9"/>
      <c r="GKA116" s="9"/>
      <c r="GKB116" s="9"/>
      <c r="GKC116" s="9"/>
      <c r="GKD116" s="9"/>
      <c r="GKE116" s="9"/>
      <c r="GKF116" s="9"/>
      <c r="GKG116" s="9"/>
      <c r="GKH116" s="9"/>
      <c r="GKI116" s="9"/>
      <c r="GKJ116" s="9"/>
      <c r="GKK116" s="9"/>
      <c r="GKL116" s="9"/>
      <c r="GKM116" s="9"/>
      <c r="GKN116" s="9"/>
      <c r="GKO116" s="9"/>
      <c r="GKP116" s="9"/>
      <c r="GKQ116" s="9"/>
      <c r="GKR116" s="9"/>
      <c r="GKS116" s="9"/>
      <c r="GKT116" s="9"/>
      <c r="GKU116" s="9"/>
      <c r="GKV116" s="9"/>
      <c r="GKW116" s="9"/>
      <c r="GKX116" s="9"/>
      <c r="GKY116" s="9"/>
      <c r="GKZ116" s="9"/>
      <c r="GLA116" s="9"/>
      <c r="GLB116" s="9"/>
      <c r="GLC116" s="9"/>
      <c r="GLD116" s="9"/>
      <c r="GLE116" s="9"/>
      <c r="GLF116" s="9"/>
      <c r="GLG116" s="9"/>
      <c r="GLH116" s="9"/>
      <c r="GLI116" s="9"/>
      <c r="GLJ116" s="9"/>
      <c r="GLK116" s="9"/>
      <c r="GLL116" s="9"/>
      <c r="GLM116" s="9"/>
      <c r="GLN116" s="9"/>
      <c r="GLO116" s="9"/>
      <c r="GLP116" s="9"/>
      <c r="GLQ116" s="9"/>
      <c r="GLR116" s="9"/>
      <c r="GLS116" s="9"/>
      <c r="GLT116" s="9"/>
      <c r="GLU116" s="9"/>
      <c r="GLV116" s="9"/>
      <c r="GLW116" s="9"/>
      <c r="GLX116" s="9"/>
      <c r="GLY116" s="9"/>
      <c r="GLZ116" s="9"/>
      <c r="GMA116" s="9"/>
      <c r="GMB116" s="9"/>
      <c r="GMC116" s="9"/>
      <c r="GMD116" s="9"/>
      <c r="GME116" s="9"/>
      <c r="GMF116" s="9"/>
      <c r="GMG116" s="9"/>
      <c r="GMH116" s="9"/>
      <c r="GMI116" s="9"/>
      <c r="GMJ116" s="9"/>
      <c r="GMK116" s="9"/>
      <c r="GML116" s="9"/>
      <c r="GMM116" s="9"/>
      <c r="GMN116" s="9"/>
      <c r="GMO116" s="9"/>
      <c r="GMP116" s="9"/>
      <c r="GMQ116" s="9"/>
      <c r="GMR116" s="9"/>
      <c r="GMS116" s="9"/>
      <c r="GMT116" s="9"/>
      <c r="GMU116" s="9"/>
      <c r="GMV116" s="9"/>
      <c r="GMW116" s="9"/>
      <c r="GMX116" s="9"/>
      <c r="GMY116" s="9"/>
      <c r="GMZ116" s="9"/>
      <c r="GNA116" s="9"/>
      <c r="GNB116" s="9"/>
      <c r="GNC116" s="9"/>
      <c r="GND116" s="9"/>
      <c r="GNE116" s="9"/>
      <c r="GNF116" s="9"/>
      <c r="GNG116" s="9"/>
      <c r="GNH116" s="9"/>
      <c r="GNI116" s="9"/>
      <c r="GNJ116" s="9"/>
      <c r="GNK116" s="9"/>
      <c r="GNL116" s="9"/>
      <c r="GNM116" s="9"/>
      <c r="GNN116" s="9"/>
      <c r="GNO116" s="9"/>
      <c r="GNP116" s="9"/>
      <c r="GNQ116" s="9"/>
      <c r="GNR116" s="9"/>
      <c r="GNS116" s="9"/>
      <c r="GNT116" s="9"/>
      <c r="GNU116" s="9"/>
      <c r="GNV116" s="9"/>
      <c r="GNW116" s="9"/>
      <c r="GNX116" s="9"/>
      <c r="GNY116" s="9"/>
      <c r="GNZ116" s="9"/>
      <c r="GOA116" s="9"/>
      <c r="GOB116" s="9"/>
      <c r="GOC116" s="9"/>
      <c r="GOD116" s="9"/>
      <c r="GOE116" s="9"/>
      <c r="GOF116" s="9"/>
      <c r="GOG116" s="9"/>
      <c r="GOH116" s="9"/>
      <c r="GOI116" s="9"/>
      <c r="GOJ116" s="9"/>
      <c r="GOK116" s="9"/>
      <c r="GOL116" s="9"/>
      <c r="GOM116" s="9"/>
      <c r="GON116" s="9"/>
      <c r="GOO116" s="9"/>
      <c r="GOP116" s="9"/>
      <c r="GOQ116" s="9"/>
      <c r="GOR116" s="9"/>
      <c r="GOS116" s="9"/>
      <c r="GOT116" s="9"/>
      <c r="GOU116" s="9"/>
      <c r="GOV116" s="9"/>
      <c r="GOW116" s="9"/>
      <c r="GOX116" s="9"/>
      <c r="GOY116" s="9"/>
      <c r="GOZ116" s="9"/>
      <c r="GPA116" s="9"/>
      <c r="GPB116" s="9"/>
      <c r="GPC116" s="9"/>
      <c r="GPD116" s="9"/>
      <c r="GPE116" s="9"/>
      <c r="GPF116" s="9"/>
      <c r="GPG116" s="9"/>
      <c r="GPH116" s="9"/>
      <c r="GPI116" s="9"/>
      <c r="GPJ116" s="9"/>
      <c r="GPK116" s="9"/>
      <c r="GPL116" s="9"/>
      <c r="GPM116" s="9"/>
      <c r="GPN116" s="9"/>
      <c r="GPO116" s="9"/>
      <c r="GPP116" s="9"/>
      <c r="GPQ116" s="9"/>
      <c r="GPR116" s="9"/>
      <c r="GPS116" s="9"/>
      <c r="GPT116" s="9"/>
      <c r="GPU116" s="9"/>
      <c r="GPV116" s="9"/>
      <c r="GPW116" s="9"/>
      <c r="GPX116" s="9"/>
      <c r="GPY116" s="9"/>
      <c r="GPZ116" s="9"/>
      <c r="GQA116" s="9"/>
      <c r="GQB116" s="9"/>
      <c r="GQC116" s="9"/>
      <c r="GQD116" s="9"/>
      <c r="GQE116" s="9"/>
      <c r="GQF116" s="9"/>
      <c r="GQG116" s="9"/>
      <c r="GQH116" s="9"/>
      <c r="GQI116" s="9"/>
      <c r="GQJ116" s="9"/>
      <c r="GQK116" s="9"/>
      <c r="GQL116" s="9"/>
      <c r="GQM116" s="9"/>
      <c r="GQN116" s="9"/>
      <c r="GQO116" s="9"/>
      <c r="GQP116" s="9"/>
      <c r="GQQ116" s="9"/>
      <c r="GQR116" s="9"/>
      <c r="GQS116" s="9"/>
      <c r="GQT116" s="9"/>
      <c r="GQU116" s="9"/>
      <c r="GQV116" s="9"/>
      <c r="GQW116" s="9"/>
      <c r="GQX116" s="9"/>
      <c r="GQY116" s="9"/>
      <c r="GQZ116" s="9"/>
      <c r="GRA116" s="9"/>
      <c r="GRB116" s="9"/>
      <c r="GRC116" s="9"/>
      <c r="GRD116" s="9"/>
      <c r="GRE116" s="9"/>
      <c r="GRF116" s="9"/>
      <c r="GRG116" s="9"/>
      <c r="GRH116" s="9"/>
      <c r="GRI116" s="9"/>
      <c r="GRJ116" s="9"/>
      <c r="GRK116" s="9"/>
      <c r="GRL116" s="9"/>
      <c r="GRM116" s="9"/>
      <c r="GRN116" s="9"/>
      <c r="GRO116" s="9"/>
      <c r="GRP116" s="9"/>
      <c r="GRQ116" s="9"/>
      <c r="GRR116" s="9"/>
      <c r="GRS116" s="9"/>
      <c r="GRT116" s="9"/>
      <c r="GRU116" s="9"/>
      <c r="GRV116" s="9"/>
      <c r="GRW116" s="9"/>
      <c r="GRX116" s="9"/>
      <c r="GRY116" s="9"/>
      <c r="GRZ116" s="9"/>
      <c r="GSA116" s="9"/>
      <c r="GSB116" s="9"/>
      <c r="GSC116" s="9"/>
      <c r="GSD116" s="9"/>
      <c r="GSE116" s="9"/>
      <c r="GSF116" s="9"/>
      <c r="GSG116" s="9"/>
      <c r="GSH116" s="9"/>
      <c r="GSI116" s="9"/>
      <c r="GSJ116" s="9"/>
      <c r="GSK116" s="9"/>
      <c r="GSL116" s="9"/>
      <c r="GSM116" s="9"/>
      <c r="GSN116" s="9"/>
      <c r="GSO116" s="9"/>
      <c r="GSP116" s="9"/>
      <c r="GSQ116" s="9"/>
      <c r="GSR116" s="9"/>
      <c r="GSS116" s="9"/>
      <c r="GST116" s="9"/>
      <c r="GSU116" s="9"/>
      <c r="GSV116" s="9"/>
      <c r="GSW116" s="9"/>
      <c r="GSX116" s="9"/>
      <c r="GSY116" s="9"/>
      <c r="GSZ116" s="9"/>
      <c r="GTA116" s="9"/>
      <c r="GTB116" s="9"/>
      <c r="GTC116" s="9"/>
      <c r="GTD116" s="9"/>
      <c r="GTE116" s="9"/>
      <c r="GTF116" s="9"/>
      <c r="GTG116" s="9"/>
      <c r="GTH116" s="9"/>
      <c r="GTI116" s="9"/>
      <c r="GTJ116" s="9"/>
      <c r="GTK116" s="9"/>
      <c r="GTL116" s="9"/>
      <c r="GTM116" s="9"/>
      <c r="GTN116" s="9"/>
      <c r="GTO116" s="9"/>
      <c r="GTP116" s="9"/>
      <c r="GTQ116" s="9"/>
      <c r="GTR116" s="9"/>
      <c r="GTS116" s="9"/>
      <c r="GTT116" s="9"/>
      <c r="GTU116" s="9"/>
      <c r="GTV116" s="9"/>
      <c r="GTW116" s="9"/>
      <c r="GTX116" s="9"/>
      <c r="GTY116" s="9"/>
      <c r="GTZ116" s="9"/>
      <c r="GUA116" s="9"/>
      <c r="GUB116" s="9"/>
      <c r="GUC116" s="9"/>
      <c r="GUD116" s="9"/>
      <c r="GUE116" s="9"/>
      <c r="GUF116" s="9"/>
      <c r="GUG116" s="9"/>
      <c r="GUH116" s="9"/>
      <c r="GUI116" s="9"/>
      <c r="GUJ116" s="9"/>
      <c r="GUK116" s="9"/>
      <c r="GUL116" s="9"/>
      <c r="GUM116" s="9"/>
      <c r="GUN116" s="9"/>
      <c r="GUO116" s="9"/>
      <c r="GUP116" s="9"/>
      <c r="GUQ116" s="9"/>
      <c r="GUR116" s="9"/>
      <c r="GUS116" s="9"/>
      <c r="GUT116" s="9"/>
      <c r="GUU116" s="9"/>
      <c r="GUV116" s="9"/>
      <c r="GUW116" s="9"/>
      <c r="GUX116" s="9"/>
      <c r="GUY116" s="9"/>
      <c r="GUZ116" s="9"/>
      <c r="GVA116" s="9"/>
      <c r="GVB116" s="9"/>
      <c r="GVC116" s="9"/>
      <c r="GVD116" s="9"/>
      <c r="GVE116" s="9"/>
      <c r="GVF116" s="9"/>
      <c r="GVG116" s="9"/>
      <c r="GVH116" s="9"/>
      <c r="GVI116" s="9"/>
      <c r="GVJ116" s="9"/>
      <c r="GVK116" s="9"/>
      <c r="GVL116" s="9"/>
      <c r="GVM116" s="9"/>
      <c r="GVN116" s="9"/>
      <c r="GVO116" s="9"/>
      <c r="GVP116" s="9"/>
      <c r="GVQ116" s="9"/>
      <c r="GVR116" s="9"/>
      <c r="GVS116" s="9"/>
      <c r="GVT116" s="9"/>
      <c r="GVU116" s="9"/>
      <c r="GVV116" s="9"/>
      <c r="GVW116" s="9"/>
      <c r="GVX116" s="9"/>
      <c r="GVY116" s="9"/>
      <c r="GVZ116" s="9"/>
      <c r="GWA116" s="9"/>
      <c r="GWB116" s="9"/>
      <c r="GWC116" s="9"/>
      <c r="GWD116" s="9"/>
      <c r="GWE116" s="9"/>
      <c r="GWF116" s="9"/>
      <c r="GWG116" s="9"/>
      <c r="GWH116" s="9"/>
      <c r="GWI116" s="9"/>
      <c r="GWJ116" s="9"/>
      <c r="GWK116" s="9"/>
      <c r="GWL116" s="9"/>
      <c r="GWM116" s="9"/>
      <c r="GWN116" s="9"/>
      <c r="GWO116" s="9"/>
      <c r="GWP116" s="9"/>
      <c r="GWQ116" s="9"/>
      <c r="GWR116" s="9"/>
      <c r="GWS116" s="9"/>
      <c r="GWT116" s="9"/>
      <c r="GWU116" s="9"/>
      <c r="GWV116" s="9"/>
      <c r="GWW116" s="9"/>
      <c r="GWX116" s="9"/>
      <c r="GWY116" s="9"/>
      <c r="GWZ116" s="9"/>
      <c r="GXA116" s="9"/>
      <c r="GXB116" s="9"/>
      <c r="GXC116" s="9"/>
      <c r="GXD116" s="9"/>
      <c r="GXE116" s="9"/>
      <c r="GXF116" s="9"/>
      <c r="GXG116" s="9"/>
      <c r="GXH116" s="9"/>
      <c r="GXI116" s="9"/>
      <c r="GXJ116" s="9"/>
      <c r="GXK116" s="9"/>
      <c r="GXL116" s="9"/>
      <c r="GXM116" s="9"/>
      <c r="GXN116" s="9"/>
      <c r="GXO116" s="9"/>
      <c r="GXP116" s="9"/>
      <c r="GXQ116" s="9"/>
      <c r="GXR116" s="9"/>
      <c r="GXS116" s="9"/>
      <c r="GXT116" s="9"/>
      <c r="GXU116" s="9"/>
      <c r="GXV116" s="9"/>
      <c r="GXW116" s="9"/>
      <c r="GXX116" s="9"/>
      <c r="GXY116" s="9"/>
      <c r="GXZ116" s="9"/>
      <c r="GYA116" s="9"/>
      <c r="GYB116" s="9"/>
      <c r="GYC116" s="9"/>
      <c r="GYD116" s="9"/>
      <c r="GYE116" s="9"/>
      <c r="GYF116" s="9"/>
      <c r="GYG116" s="9"/>
      <c r="GYH116" s="9"/>
      <c r="GYI116" s="9"/>
      <c r="GYJ116" s="9"/>
      <c r="GYK116" s="9"/>
      <c r="GYL116" s="9"/>
      <c r="GYM116" s="9"/>
      <c r="GYN116" s="9"/>
      <c r="GYO116" s="9"/>
      <c r="GYP116" s="9"/>
      <c r="GYQ116" s="9"/>
      <c r="GYR116" s="9"/>
      <c r="GYS116" s="9"/>
      <c r="GYT116" s="9"/>
      <c r="GYU116" s="9"/>
      <c r="GYV116" s="9"/>
      <c r="GYW116" s="9"/>
      <c r="GYX116" s="9"/>
      <c r="GYY116" s="9"/>
      <c r="GYZ116" s="9"/>
      <c r="GZA116" s="9"/>
      <c r="GZB116" s="9"/>
      <c r="GZC116" s="9"/>
      <c r="GZD116" s="9"/>
      <c r="GZE116" s="9"/>
      <c r="GZF116" s="9"/>
      <c r="GZG116" s="9"/>
      <c r="GZH116" s="9"/>
      <c r="GZI116" s="9"/>
      <c r="GZJ116" s="9"/>
      <c r="GZK116" s="9"/>
      <c r="GZL116" s="9"/>
      <c r="GZM116" s="9"/>
      <c r="GZN116" s="9"/>
      <c r="GZO116" s="9"/>
      <c r="GZP116" s="9"/>
      <c r="GZQ116" s="9"/>
      <c r="GZR116" s="9"/>
      <c r="GZS116" s="9"/>
      <c r="GZT116" s="9"/>
      <c r="GZU116" s="9"/>
      <c r="GZV116" s="9"/>
      <c r="GZW116" s="9"/>
      <c r="GZX116" s="9"/>
      <c r="GZY116" s="9"/>
      <c r="GZZ116" s="9"/>
      <c r="HAA116" s="9"/>
      <c r="HAB116" s="9"/>
      <c r="HAC116" s="9"/>
      <c r="HAD116" s="9"/>
      <c r="HAE116" s="9"/>
      <c r="HAF116" s="9"/>
      <c r="HAG116" s="9"/>
      <c r="HAH116" s="9"/>
      <c r="HAI116" s="9"/>
      <c r="HAJ116" s="9"/>
      <c r="HAK116" s="9"/>
      <c r="HAL116" s="9"/>
      <c r="HAM116" s="9"/>
      <c r="HAN116" s="9"/>
      <c r="HAO116" s="9"/>
      <c r="HAP116" s="9"/>
      <c r="HAQ116" s="9"/>
      <c r="HAR116" s="9"/>
      <c r="HAS116" s="9"/>
      <c r="HAT116" s="9"/>
      <c r="HAU116" s="9"/>
      <c r="HAV116" s="9"/>
      <c r="HAW116" s="9"/>
      <c r="HAX116" s="9"/>
      <c r="HAY116" s="9"/>
      <c r="HAZ116" s="9"/>
      <c r="HBA116" s="9"/>
      <c r="HBB116" s="9"/>
      <c r="HBC116" s="9"/>
      <c r="HBD116" s="9"/>
      <c r="HBE116" s="9"/>
      <c r="HBF116" s="9"/>
      <c r="HBG116" s="9"/>
      <c r="HBH116" s="9"/>
      <c r="HBI116" s="9"/>
      <c r="HBJ116" s="9"/>
      <c r="HBK116" s="9"/>
      <c r="HBL116" s="9"/>
      <c r="HBM116" s="9"/>
      <c r="HBN116" s="9"/>
      <c r="HBO116" s="9"/>
      <c r="HBP116" s="9"/>
      <c r="HBQ116" s="9"/>
      <c r="HBR116" s="9"/>
      <c r="HBS116" s="9"/>
      <c r="HBT116" s="9"/>
      <c r="HBU116" s="9"/>
      <c r="HBV116" s="9"/>
      <c r="HBW116" s="9"/>
      <c r="HBX116" s="9"/>
      <c r="HBY116" s="9"/>
      <c r="HBZ116" s="9"/>
      <c r="HCA116" s="9"/>
      <c r="HCB116" s="9"/>
      <c r="HCC116" s="9"/>
      <c r="HCD116" s="9"/>
      <c r="HCE116" s="9"/>
      <c r="HCF116" s="9"/>
      <c r="HCG116" s="9"/>
      <c r="HCH116" s="9"/>
      <c r="HCI116" s="9"/>
      <c r="HCJ116" s="9"/>
      <c r="HCK116" s="9"/>
      <c r="HCL116" s="9"/>
      <c r="HCM116" s="9"/>
      <c r="HCN116" s="9"/>
      <c r="HCO116" s="9"/>
      <c r="HCP116" s="9"/>
      <c r="HCQ116" s="9"/>
      <c r="HCR116" s="9"/>
      <c r="HCS116" s="9"/>
      <c r="HCT116" s="9"/>
      <c r="HCU116" s="9"/>
      <c r="HCV116" s="9"/>
      <c r="HCW116" s="9"/>
      <c r="HCX116" s="9"/>
      <c r="HCY116" s="9"/>
      <c r="HCZ116" s="9"/>
      <c r="HDA116" s="9"/>
      <c r="HDB116" s="9"/>
      <c r="HDC116" s="9"/>
      <c r="HDD116" s="9"/>
      <c r="HDE116" s="9"/>
      <c r="HDF116" s="9"/>
      <c r="HDG116" s="9"/>
      <c r="HDH116" s="9"/>
      <c r="HDI116" s="9"/>
      <c r="HDJ116" s="9"/>
      <c r="HDK116" s="9"/>
      <c r="HDL116" s="9"/>
      <c r="HDM116" s="9"/>
      <c r="HDN116" s="9"/>
      <c r="HDO116" s="9"/>
      <c r="HDP116" s="9"/>
      <c r="HDQ116" s="9"/>
      <c r="HDR116" s="9"/>
      <c r="HDS116" s="9"/>
      <c r="HDT116" s="9"/>
      <c r="HDU116" s="9"/>
      <c r="HDV116" s="9"/>
      <c r="HDW116" s="9"/>
      <c r="HDX116" s="9"/>
      <c r="HDY116" s="9"/>
      <c r="HDZ116" s="9"/>
      <c r="HEA116" s="9"/>
      <c r="HEB116" s="9"/>
      <c r="HEC116" s="9"/>
      <c r="HED116" s="9"/>
      <c r="HEE116" s="9"/>
      <c r="HEF116" s="9"/>
      <c r="HEG116" s="9"/>
      <c r="HEH116" s="9"/>
      <c r="HEI116" s="9"/>
      <c r="HEJ116" s="9"/>
      <c r="HEK116" s="9"/>
      <c r="HEL116" s="9"/>
      <c r="HEM116" s="9"/>
      <c r="HEN116" s="9"/>
      <c r="HEO116" s="9"/>
      <c r="HEP116" s="9"/>
      <c r="HEQ116" s="9"/>
      <c r="HER116" s="9"/>
      <c r="HES116" s="9"/>
      <c r="HET116" s="9"/>
      <c r="HEU116" s="9"/>
      <c r="HEV116" s="9"/>
      <c r="HEW116" s="9"/>
      <c r="HEX116" s="9"/>
      <c r="HEY116" s="9"/>
      <c r="HEZ116" s="9"/>
      <c r="HFA116" s="9"/>
      <c r="HFB116" s="9"/>
      <c r="HFC116" s="9"/>
      <c r="HFD116" s="9"/>
      <c r="HFE116" s="9"/>
      <c r="HFF116" s="9"/>
      <c r="HFG116" s="9"/>
      <c r="HFH116" s="9"/>
      <c r="HFI116" s="9"/>
      <c r="HFJ116" s="9"/>
      <c r="HFK116" s="9"/>
      <c r="HFL116" s="9"/>
      <c r="HFM116" s="9"/>
      <c r="HFN116" s="9"/>
      <c r="HFO116" s="9"/>
      <c r="HFP116" s="9"/>
      <c r="HFQ116" s="9"/>
      <c r="HFR116" s="9"/>
      <c r="HFS116" s="9"/>
      <c r="HFT116" s="9"/>
      <c r="HFU116" s="9"/>
      <c r="HFV116" s="9"/>
      <c r="HFW116" s="9"/>
      <c r="HFX116" s="9"/>
      <c r="HFY116" s="9"/>
      <c r="HFZ116" s="9"/>
      <c r="HGA116" s="9"/>
      <c r="HGB116" s="9"/>
      <c r="HGC116" s="9"/>
      <c r="HGD116" s="9"/>
      <c r="HGE116" s="9"/>
      <c r="HGF116" s="9"/>
      <c r="HGG116" s="9"/>
      <c r="HGH116" s="9"/>
      <c r="HGI116" s="9"/>
      <c r="HGJ116" s="9"/>
      <c r="HGK116" s="9"/>
      <c r="HGL116" s="9"/>
      <c r="HGM116" s="9"/>
      <c r="HGN116" s="9"/>
      <c r="HGO116" s="9"/>
      <c r="HGP116" s="9"/>
      <c r="HGQ116" s="9"/>
      <c r="HGR116" s="9"/>
      <c r="HGS116" s="9"/>
      <c r="HGT116" s="9"/>
      <c r="HGU116" s="9"/>
      <c r="HGV116" s="9"/>
      <c r="HGW116" s="9"/>
      <c r="HGX116" s="9"/>
      <c r="HGY116" s="9"/>
      <c r="HGZ116" s="9"/>
      <c r="HHA116" s="9"/>
      <c r="HHB116" s="9"/>
      <c r="HHC116" s="9"/>
      <c r="HHD116" s="9"/>
      <c r="HHE116" s="9"/>
      <c r="HHF116" s="9"/>
      <c r="HHG116" s="9"/>
      <c r="HHH116" s="9"/>
      <c r="HHI116" s="9"/>
      <c r="HHJ116" s="9"/>
      <c r="HHK116" s="9"/>
      <c r="HHL116" s="9"/>
      <c r="HHM116" s="9"/>
      <c r="HHN116" s="9"/>
      <c r="HHO116" s="9"/>
      <c r="HHP116" s="9"/>
      <c r="HHQ116" s="9"/>
      <c r="HHR116" s="9"/>
      <c r="HHS116" s="9"/>
      <c r="HHT116" s="9"/>
      <c r="HHU116" s="9"/>
      <c r="HHV116" s="9"/>
      <c r="HHW116" s="9"/>
      <c r="HHX116" s="9"/>
      <c r="HHY116" s="9"/>
      <c r="HHZ116" s="9"/>
      <c r="HIA116" s="9"/>
      <c r="HIB116" s="9"/>
      <c r="HIC116" s="9"/>
      <c r="HID116" s="9"/>
      <c r="HIE116" s="9"/>
      <c r="HIF116" s="9"/>
      <c r="HIG116" s="9"/>
      <c r="HIH116" s="9"/>
      <c r="HII116" s="9"/>
      <c r="HIJ116" s="9"/>
      <c r="HIK116" s="9"/>
      <c r="HIL116" s="9"/>
      <c r="HIM116" s="9"/>
      <c r="HIN116" s="9"/>
      <c r="HIO116" s="9"/>
      <c r="HIP116" s="9"/>
      <c r="HIQ116" s="9"/>
      <c r="HIR116" s="9"/>
      <c r="HIS116" s="9"/>
      <c r="HIT116" s="9"/>
      <c r="HIU116" s="9"/>
      <c r="HIV116" s="9"/>
      <c r="HIW116" s="9"/>
      <c r="HIX116" s="9"/>
      <c r="HIY116" s="9"/>
      <c r="HIZ116" s="9"/>
      <c r="HJA116" s="9"/>
      <c r="HJB116" s="9"/>
      <c r="HJC116" s="9"/>
      <c r="HJD116" s="9"/>
      <c r="HJE116" s="9"/>
      <c r="HJF116" s="9"/>
      <c r="HJG116" s="9"/>
      <c r="HJH116" s="9"/>
      <c r="HJI116" s="9"/>
      <c r="HJJ116" s="9"/>
      <c r="HJK116" s="9"/>
      <c r="HJL116" s="9"/>
      <c r="HJM116" s="9"/>
      <c r="HJN116" s="9"/>
      <c r="HJO116" s="9"/>
      <c r="HJP116" s="9"/>
      <c r="HJQ116" s="9"/>
      <c r="HJR116" s="9"/>
      <c r="HJS116" s="9"/>
      <c r="HJT116" s="9"/>
      <c r="HJU116" s="9"/>
      <c r="HJV116" s="9"/>
      <c r="HJW116" s="9"/>
      <c r="HJX116" s="9"/>
      <c r="HJY116" s="9"/>
      <c r="HJZ116" s="9"/>
      <c r="HKA116" s="9"/>
      <c r="HKB116" s="9"/>
      <c r="HKC116" s="9"/>
      <c r="HKD116" s="9"/>
      <c r="HKE116" s="9"/>
      <c r="HKF116" s="9"/>
      <c r="HKG116" s="9"/>
      <c r="HKH116" s="9"/>
      <c r="HKI116" s="9"/>
      <c r="HKJ116" s="9"/>
      <c r="HKK116" s="9"/>
      <c r="HKL116" s="9"/>
      <c r="HKM116" s="9"/>
      <c r="HKN116" s="9"/>
      <c r="HKO116" s="9"/>
      <c r="HKP116" s="9"/>
      <c r="HKQ116" s="9"/>
      <c r="HKR116" s="9"/>
      <c r="HKS116" s="9"/>
      <c r="HKT116" s="9"/>
      <c r="HKU116" s="9"/>
      <c r="HKV116" s="9"/>
      <c r="HKW116" s="9"/>
      <c r="HKX116" s="9"/>
      <c r="HKY116" s="9"/>
      <c r="HKZ116" s="9"/>
      <c r="HLA116" s="9"/>
      <c r="HLB116" s="9"/>
      <c r="HLC116" s="9"/>
      <c r="HLD116" s="9"/>
      <c r="HLE116" s="9"/>
      <c r="HLF116" s="9"/>
      <c r="HLG116" s="9"/>
      <c r="HLH116" s="9"/>
      <c r="HLI116" s="9"/>
      <c r="HLJ116" s="9"/>
      <c r="HLK116" s="9"/>
      <c r="HLL116" s="9"/>
      <c r="HLM116" s="9"/>
      <c r="HLN116" s="9"/>
      <c r="HLO116" s="9"/>
      <c r="HLP116" s="9"/>
      <c r="HLQ116" s="9"/>
      <c r="HLR116" s="9"/>
      <c r="HLS116" s="9"/>
      <c r="HLT116" s="9"/>
      <c r="HLU116" s="9"/>
      <c r="HLV116" s="9"/>
      <c r="HLW116" s="9"/>
      <c r="HLX116" s="9"/>
      <c r="HLY116" s="9"/>
      <c r="HLZ116" s="9"/>
      <c r="HMA116" s="9"/>
      <c r="HMB116" s="9"/>
      <c r="HMC116" s="9"/>
      <c r="HMD116" s="9"/>
      <c r="HME116" s="9"/>
      <c r="HMF116" s="9"/>
      <c r="HMG116" s="9"/>
      <c r="HMH116" s="9"/>
      <c r="HMI116" s="9"/>
      <c r="HMJ116" s="9"/>
      <c r="HMK116" s="9"/>
      <c r="HML116" s="9"/>
      <c r="HMM116" s="9"/>
      <c r="HMN116" s="9"/>
      <c r="HMO116" s="9"/>
      <c r="HMP116" s="9"/>
      <c r="HMQ116" s="9"/>
      <c r="HMR116" s="9"/>
      <c r="HMS116" s="9"/>
      <c r="HMT116" s="9"/>
      <c r="HMU116" s="9"/>
      <c r="HMV116" s="9"/>
      <c r="HMW116" s="9"/>
      <c r="HMX116" s="9"/>
      <c r="HMY116" s="9"/>
      <c r="HMZ116" s="9"/>
      <c r="HNA116" s="9"/>
      <c r="HNB116" s="9"/>
      <c r="HNC116" s="9"/>
      <c r="HND116" s="9"/>
      <c r="HNE116" s="9"/>
      <c r="HNF116" s="9"/>
      <c r="HNG116" s="9"/>
      <c r="HNH116" s="9"/>
      <c r="HNI116" s="9"/>
      <c r="HNJ116" s="9"/>
      <c r="HNK116" s="9"/>
      <c r="HNL116" s="9"/>
      <c r="HNM116" s="9"/>
      <c r="HNN116" s="9"/>
      <c r="HNO116" s="9"/>
      <c r="HNP116" s="9"/>
      <c r="HNQ116" s="9"/>
      <c r="HNR116" s="9"/>
      <c r="HNS116" s="9"/>
      <c r="HNT116" s="9"/>
      <c r="HNU116" s="9"/>
      <c r="HNV116" s="9"/>
      <c r="HNW116" s="9"/>
      <c r="HNX116" s="9"/>
      <c r="HNY116" s="9"/>
      <c r="HNZ116" s="9"/>
      <c r="HOA116" s="9"/>
      <c r="HOB116" s="9"/>
      <c r="HOC116" s="9"/>
      <c r="HOD116" s="9"/>
      <c r="HOE116" s="9"/>
      <c r="HOF116" s="9"/>
      <c r="HOG116" s="9"/>
      <c r="HOH116" s="9"/>
      <c r="HOI116" s="9"/>
      <c r="HOJ116" s="9"/>
      <c r="HOK116" s="9"/>
      <c r="HOL116" s="9"/>
      <c r="HOM116" s="9"/>
      <c r="HON116" s="9"/>
      <c r="HOO116" s="9"/>
      <c r="HOP116" s="9"/>
      <c r="HOQ116" s="9"/>
      <c r="HOR116" s="9"/>
      <c r="HOS116" s="9"/>
      <c r="HOT116" s="9"/>
      <c r="HOU116" s="9"/>
      <c r="HOV116" s="9"/>
      <c r="HOW116" s="9"/>
      <c r="HOX116" s="9"/>
      <c r="HOY116" s="9"/>
      <c r="HOZ116" s="9"/>
      <c r="HPA116" s="9"/>
      <c r="HPB116" s="9"/>
      <c r="HPC116" s="9"/>
      <c r="HPD116" s="9"/>
      <c r="HPE116" s="9"/>
      <c r="HPF116" s="9"/>
      <c r="HPG116" s="9"/>
      <c r="HPH116" s="9"/>
      <c r="HPI116" s="9"/>
      <c r="HPJ116" s="9"/>
      <c r="HPK116" s="9"/>
      <c r="HPL116" s="9"/>
      <c r="HPM116" s="9"/>
      <c r="HPN116" s="9"/>
      <c r="HPO116" s="9"/>
      <c r="HPP116" s="9"/>
      <c r="HPQ116" s="9"/>
      <c r="HPR116" s="9"/>
      <c r="HPS116" s="9"/>
      <c r="HPT116" s="9"/>
      <c r="HPU116" s="9"/>
      <c r="HPV116" s="9"/>
      <c r="HPW116" s="9"/>
      <c r="HPX116" s="9"/>
      <c r="HPY116" s="9"/>
      <c r="HPZ116" s="9"/>
      <c r="HQA116" s="9"/>
      <c r="HQB116" s="9"/>
      <c r="HQC116" s="9"/>
      <c r="HQD116" s="9"/>
      <c r="HQE116" s="9"/>
      <c r="HQF116" s="9"/>
      <c r="HQG116" s="9"/>
      <c r="HQH116" s="9"/>
      <c r="HQI116" s="9"/>
      <c r="HQJ116" s="9"/>
      <c r="HQK116" s="9"/>
      <c r="HQL116" s="9"/>
      <c r="HQM116" s="9"/>
      <c r="HQN116" s="9"/>
      <c r="HQO116" s="9"/>
      <c r="HQP116" s="9"/>
      <c r="HQQ116" s="9"/>
      <c r="HQR116" s="9"/>
      <c r="HQS116" s="9"/>
      <c r="HQT116" s="9"/>
      <c r="HQU116" s="9"/>
      <c r="HQV116" s="9"/>
      <c r="HQW116" s="9"/>
      <c r="HQX116" s="9"/>
      <c r="HQY116" s="9"/>
      <c r="HQZ116" s="9"/>
      <c r="HRA116" s="9"/>
      <c r="HRB116" s="9"/>
      <c r="HRC116" s="9"/>
      <c r="HRD116" s="9"/>
      <c r="HRE116" s="9"/>
      <c r="HRF116" s="9"/>
      <c r="HRG116" s="9"/>
      <c r="HRH116" s="9"/>
      <c r="HRI116" s="9"/>
      <c r="HRJ116" s="9"/>
      <c r="HRK116" s="9"/>
      <c r="HRL116" s="9"/>
      <c r="HRM116" s="9"/>
      <c r="HRN116" s="9"/>
      <c r="HRO116" s="9"/>
      <c r="HRP116" s="9"/>
      <c r="HRQ116" s="9"/>
      <c r="HRR116" s="9"/>
      <c r="HRS116" s="9"/>
      <c r="HRT116" s="9"/>
      <c r="HRU116" s="9"/>
      <c r="HRV116" s="9"/>
      <c r="HRW116" s="9"/>
      <c r="HRX116" s="9"/>
      <c r="HRY116" s="9"/>
      <c r="HRZ116" s="9"/>
      <c r="HSA116" s="9"/>
      <c r="HSB116" s="9"/>
      <c r="HSC116" s="9"/>
      <c r="HSD116" s="9"/>
      <c r="HSE116" s="9"/>
      <c r="HSF116" s="9"/>
      <c r="HSG116" s="9"/>
      <c r="HSH116" s="9"/>
      <c r="HSI116" s="9"/>
      <c r="HSJ116" s="9"/>
      <c r="HSK116" s="9"/>
      <c r="HSL116" s="9"/>
      <c r="HSM116" s="9"/>
      <c r="HSN116" s="9"/>
      <c r="HSO116" s="9"/>
      <c r="HSP116" s="9"/>
      <c r="HSQ116" s="9"/>
      <c r="HSR116" s="9"/>
      <c r="HSS116" s="9"/>
      <c r="HST116" s="9"/>
      <c r="HSU116" s="9"/>
      <c r="HSV116" s="9"/>
      <c r="HSW116" s="9"/>
      <c r="HSX116" s="9"/>
      <c r="HSY116" s="9"/>
      <c r="HSZ116" s="9"/>
      <c r="HTA116" s="9"/>
      <c r="HTB116" s="9"/>
      <c r="HTC116" s="9"/>
      <c r="HTD116" s="9"/>
      <c r="HTE116" s="9"/>
      <c r="HTF116" s="9"/>
      <c r="HTG116" s="9"/>
      <c r="HTH116" s="9"/>
      <c r="HTI116" s="9"/>
      <c r="HTJ116" s="9"/>
      <c r="HTK116" s="9"/>
      <c r="HTL116" s="9"/>
      <c r="HTM116" s="9"/>
      <c r="HTN116" s="9"/>
      <c r="HTO116" s="9"/>
      <c r="HTP116" s="9"/>
      <c r="HTQ116" s="9"/>
      <c r="HTR116" s="9"/>
      <c r="HTS116" s="9"/>
      <c r="HTT116" s="9"/>
      <c r="HTU116" s="9"/>
      <c r="HTV116" s="9"/>
      <c r="HTW116" s="9"/>
      <c r="HTX116" s="9"/>
      <c r="HTY116" s="9"/>
      <c r="HTZ116" s="9"/>
      <c r="HUA116" s="9"/>
      <c r="HUB116" s="9"/>
      <c r="HUC116" s="9"/>
      <c r="HUD116" s="9"/>
      <c r="HUE116" s="9"/>
      <c r="HUF116" s="9"/>
      <c r="HUG116" s="9"/>
      <c r="HUH116" s="9"/>
      <c r="HUI116" s="9"/>
      <c r="HUJ116" s="9"/>
      <c r="HUK116" s="9"/>
      <c r="HUL116" s="9"/>
      <c r="HUM116" s="9"/>
      <c r="HUN116" s="9"/>
      <c r="HUO116" s="9"/>
      <c r="HUP116" s="9"/>
      <c r="HUQ116" s="9"/>
      <c r="HUR116" s="9"/>
      <c r="HUS116" s="9"/>
      <c r="HUT116" s="9"/>
      <c r="HUU116" s="9"/>
      <c r="HUV116" s="9"/>
      <c r="HUW116" s="9"/>
      <c r="HUX116" s="9"/>
      <c r="HUY116" s="9"/>
      <c r="HUZ116" s="9"/>
      <c r="HVA116" s="9"/>
      <c r="HVB116" s="9"/>
      <c r="HVC116" s="9"/>
      <c r="HVD116" s="9"/>
      <c r="HVE116" s="9"/>
      <c r="HVF116" s="9"/>
      <c r="HVG116" s="9"/>
      <c r="HVH116" s="9"/>
      <c r="HVI116" s="9"/>
      <c r="HVJ116" s="9"/>
      <c r="HVK116" s="9"/>
      <c r="HVL116" s="9"/>
      <c r="HVM116" s="9"/>
      <c r="HVN116" s="9"/>
      <c r="HVO116" s="9"/>
      <c r="HVP116" s="9"/>
      <c r="HVQ116" s="9"/>
      <c r="HVR116" s="9"/>
      <c r="HVS116" s="9"/>
      <c r="HVT116" s="9"/>
      <c r="HVU116" s="9"/>
      <c r="HVV116" s="9"/>
      <c r="HVW116" s="9"/>
      <c r="HVX116" s="9"/>
      <c r="HVY116" s="9"/>
      <c r="HVZ116" s="9"/>
      <c r="HWA116" s="9"/>
      <c r="HWB116" s="9"/>
      <c r="HWC116" s="9"/>
      <c r="HWD116" s="9"/>
      <c r="HWE116" s="9"/>
      <c r="HWF116" s="9"/>
      <c r="HWG116" s="9"/>
      <c r="HWH116" s="9"/>
      <c r="HWI116" s="9"/>
      <c r="HWJ116" s="9"/>
      <c r="HWK116" s="9"/>
      <c r="HWL116" s="9"/>
      <c r="HWM116" s="9"/>
      <c r="HWN116" s="9"/>
      <c r="HWO116" s="9"/>
      <c r="HWP116" s="9"/>
      <c r="HWQ116" s="9"/>
      <c r="HWR116" s="9"/>
      <c r="HWS116" s="9"/>
      <c r="HWT116" s="9"/>
      <c r="HWU116" s="9"/>
      <c r="HWV116" s="9"/>
      <c r="HWW116" s="9"/>
      <c r="HWX116" s="9"/>
      <c r="HWY116" s="9"/>
      <c r="HWZ116" s="9"/>
      <c r="HXA116" s="9"/>
      <c r="HXB116" s="9"/>
      <c r="HXC116" s="9"/>
      <c r="HXD116" s="9"/>
      <c r="HXE116" s="9"/>
      <c r="HXF116" s="9"/>
      <c r="HXG116" s="9"/>
      <c r="HXH116" s="9"/>
      <c r="HXI116" s="9"/>
      <c r="HXJ116" s="9"/>
      <c r="HXK116" s="9"/>
      <c r="HXL116" s="9"/>
      <c r="HXM116" s="9"/>
      <c r="HXN116" s="9"/>
      <c r="HXO116" s="9"/>
      <c r="HXP116" s="9"/>
      <c r="HXQ116" s="9"/>
      <c r="HXR116" s="9"/>
      <c r="HXS116" s="9"/>
      <c r="HXT116" s="9"/>
      <c r="HXU116" s="9"/>
      <c r="HXV116" s="9"/>
      <c r="HXW116" s="9"/>
      <c r="HXX116" s="9"/>
      <c r="HXY116" s="9"/>
      <c r="HXZ116" s="9"/>
      <c r="HYA116" s="9"/>
      <c r="HYB116" s="9"/>
      <c r="HYC116" s="9"/>
      <c r="HYD116" s="9"/>
      <c r="HYE116" s="9"/>
      <c r="HYF116" s="9"/>
      <c r="HYG116" s="9"/>
      <c r="HYH116" s="9"/>
      <c r="HYI116" s="9"/>
      <c r="HYJ116" s="9"/>
      <c r="HYK116" s="9"/>
      <c r="HYL116" s="9"/>
      <c r="HYM116" s="9"/>
      <c r="HYN116" s="9"/>
      <c r="HYO116" s="9"/>
      <c r="HYP116" s="9"/>
      <c r="HYQ116" s="9"/>
      <c r="HYR116" s="9"/>
      <c r="HYS116" s="9"/>
      <c r="HYT116" s="9"/>
      <c r="HYU116" s="9"/>
      <c r="HYV116" s="9"/>
      <c r="HYW116" s="9"/>
      <c r="HYX116" s="9"/>
      <c r="HYY116" s="9"/>
      <c r="HYZ116" s="9"/>
      <c r="HZA116" s="9"/>
      <c r="HZB116" s="9"/>
      <c r="HZC116" s="9"/>
      <c r="HZD116" s="9"/>
      <c r="HZE116" s="9"/>
      <c r="HZF116" s="9"/>
      <c r="HZG116" s="9"/>
      <c r="HZH116" s="9"/>
      <c r="HZI116" s="9"/>
      <c r="HZJ116" s="9"/>
      <c r="HZK116" s="9"/>
      <c r="HZL116" s="9"/>
      <c r="HZM116" s="9"/>
      <c r="HZN116" s="9"/>
      <c r="HZO116" s="9"/>
      <c r="HZP116" s="9"/>
      <c r="HZQ116" s="9"/>
      <c r="HZR116" s="9"/>
      <c r="HZS116" s="9"/>
      <c r="HZT116" s="9"/>
      <c r="HZU116" s="9"/>
      <c r="HZV116" s="9"/>
      <c r="HZW116" s="9"/>
      <c r="HZX116" s="9"/>
      <c r="HZY116" s="9"/>
      <c r="HZZ116" s="9"/>
      <c r="IAA116" s="9"/>
      <c r="IAB116" s="9"/>
      <c r="IAC116" s="9"/>
      <c r="IAD116" s="9"/>
      <c r="IAE116" s="9"/>
      <c r="IAF116" s="9"/>
      <c r="IAG116" s="9"/>
      <c r="IAH116" s="9"/>
      <c r="IAI116" s="9"/>
      <c r="IAJ116" s="9"/>
      <c r="IAK116" s="9"/>
      <c r="IAL116" s="9"/>
      <c r="IAM116" s="9"/>
      <c r="IAN116" s="9"/>
      <c r="IAO116" s="9"/>
      <c r="IAP116" s="9"/>
      <c r="IAQ116" s="9"/>
      <c r="IAR116" s="9"/>
      <c r="IAS116" s="9"/>
      <c r="IAT116" s="9"/>
      <c r="IAU116" s="9"/>
      <c r="IAV116" s="9"/>
      <c r="IAW116" s="9"/>
      <c r="IAX116" s="9"/>
      <c r="IAY116" s="9"/>
      <c r="IAZ116" s="9"/>
      <c r="IBA116" s="9"/>
      <c r="IBB116" s="9"/>
      <c r="IBC116" s="9"/>
      <c r="IBD116" s="9"/>
      <c r="IBE116" s="9"/>
      <c r="IBF116" s="9"/>
      <c r="IBG116" s="9"/>
      <c r="IBH116" s="9"/>
      <c r="IBI116" s="9"/>
      <c r="IBJ116" s="9"/>
      <c r="IBK116" s="9"/>
      <c r="IBL116" s="9"/>
      <c r="IBM116" s="9"/>
      <c r="IBN116" s="9"/>
      <c r="IBO116" s="9"/>
      <c r="IBP116" s="9"/>
      <c r="IBQ116" s="9"/>
      <c r="IBR116" s="9"/>
      <c r="IBS116" s="9"/>
      <c r="IBT116" s="9"/>
      <c r="IBU116" s="9"/>
      <c r="IBV116" s="9"/>
      <c r="IBW116" s="9"/>
      <c r="IBX116" s="9"/>
      <c r="IBY116" s="9"/>
      <c r="IBZ116" s="9"/>
      <c r="ICA116" s="9"/>
      <c r="ICB116" s="9"/>
      <c r="ICC116" s="9"/>
      <c r="ICD116" s="9"/>
      <c r="ICE116" s="9"/>
      <c r="ICF116" s="9"/>
      <c r="ICG116" s="9"/>
      <c r="ICH116" s="9"/>
      <c r="ICI116" s="9"/>
      <c r="ICJ116" s="9"/>
      <c r="ICK116" s="9"/>
      <c r="ICL116" s="9"/>
      <c r="ICM116" s="9"/>
      <c r="ICN116" s="9"/>
      <c r="ICO116" s="9"/>
      <c r="ICP116" s="9"/>
      <c r="ICQ116" s="9"/>
      <c r="ICR116" s="9"/>
      <c r="ICS116" s="9"/>
      <c r="ICT116" s="9"/>
      <c r="ICU116" s="9"/>
      <c r="ICV116" s="9"/>
      <c r="ICW116" s="9"/>
      <c r="ICX116" s="9"/>
      <c r="ICY116" s="9"/>
      <c r="ICZ116" s="9"/>
      <c r="IDA116" s="9"/>
      <c r="IDB116" s="9"/>
      <c r="IDC116" s="9"/>
      <c r="IDD116" s="9"/>
      <c r="IDE116" s="9"/>
      <c r="IDF116" s="9"/>
      <c r="IDG116" s="9"/>
      <c r="IDH116" s="9"/>
      <c r="IDI116" s="9"/>
      <c r="IDJ116" s="9"/>
      <c r="IDK116" s="9"/>
      <c r="IDL116" s="9"/>
      <c r="IDM116" s="9"/>
      <c r="IDN116" s="9"/>
      <c r="IDO116" s="9"/>
      <c r="IDP116" s="9"/>
      <c r="IDQ116" s="9"/>
      <c r="IDR116" s="9"/>
      <c r="IDS116" s="9"/>
      <c r="IDT116" s="9"/>
      <c r="IDU116" s="9"/>
      <c r="IDV116" s="9"/>
      <c r="IDW116" s="9"/>
      <c r="IDX116" s="9"/>
      <c r="IDY116" s="9"/>
      <c r="IDZ116" s="9"/>
      <c r="IEA116" s="9"/>
      <c r="IEB116" s="9"/>
      <c r="IEC116" s="9"/>
      <c r="IED116" s="9"/>
      <c r="IEE116" s="9"/>
      <c r="IEF116" s="9"/>
      <c r="IEG116" s="9"/>
      <c r="IEH116" s="9"/>
      <c r="IEI116" s="9"/>
      <c r="IEJ116" s="9"/>
      <c r="IEK116" s="9"/>
      <c r="IEL116" s="9"/>
      <c r="IEM116" s="9"/>
      <c r="IEN116" s="9"/>
      <c r="IEO116" s="9"/>
      <c r="IEP116" s="9"/>
      <c r="IEQ116" s="9"/>
      <c r="IER116" s="9"/>
      <c r="IES116" s="9"/>
      <c r="IET116" s="9"/>
      <c r="IEU116" s="9"/>
      <c r="IEV116" s="9"/>
      <c r="IEW116" s="9"/>
      <c r="IEX116" s="9"/>
      <c r="IEY116" s="9"/>
      <c r="IEZ116" s="9"/>
      <c r="IFA116" s="9"/>
      <c r="IFB116" s="9"/>
      <c r="IFC116" s="9"/>
      <c r="IFD116" s="9"/>
      <c r="IFE116" s="9"/>
      <c r="IFF116" s="9"/>
      <c r="IFG116" s="9"/>
      <c r="IFH116" s="9"/>
      <c r="IFI116" s="9"/>
      <c r="IFJ116" s="9"/>
      <c r="IFK116" s="9"/>
      <c r="IFL116" s="9"/>
      <c r="IFM116" s="9"/>
      <c r="IFN116" s="9"/>
      <c r="IFO116" s="9"/>
      <c r="IFP116" s="9"/>
      <c r="IFQ116" s="9"/>
      <c r="IFR116" s="9"/>
      <c r="IFS116" s="9"/>
      <c r="IFT116" s="9"/>
      <c r="IFU116" s="9"/>
      <c r="IFV116" s="9"/>
      <c r="IFW116" s="9"/>
      <c r="IFX116" s="9"/>
      <c r="IFY116" s="9"/>
      <c r="IFZ116" s="9"/>
      <c r="IGA116" s="9"/>
      <c r="IGB116" s="9"/>
      <c r="IGC116" s="9"/>
      <c r="IGD116" s="9"/>
      <c r="IGE116" s="9"/>
      <c r="IGF116" s="9"/>
      <c r="IGG116" s="9"/>
      <c r="IGH116" s="9"/>
      <c r="IGI116" s="9"/>
      <c r="IGJ116" s="9"/>
      <c r="IGK116" s="9"/>
      <c r="IGL116" s="9"/>
      <c r="IGM116" s="9"/>
      <c r="IGN116" s="9"/>
      <c r="IGO116" s="9"/>
      <c r="IGP116" s="9"/>
      <c r="IGQ116" s="9"/>
      <c r="IGR116" s="9"/>
      <c r="IGS116" s="9"/>
      <c r="IGT116" s="9"/>
      <c r="IGU116" s="9"/>
      <c r="IGV116" s="9"/>
      <c r="IGW116" s="9"/>
      <c r="IGX116" s="9"/>
      <c r="IGY116" s="9"/>
      <c r="IGZ116" s="9"/>
      <c r="IHA116" s="9"/>
      <c r="IHB116" s="9"/>
      <c r="IHC116" s="9"/>
      <c r="IHD116" s="9"/>
      <c r="IHE116" s="9"/>
      <c r="IHF116" s="9"/>
      <c r="IHG116" s="9"/>
      <c r="IHH116" s="9"/>
      <c r="IHI116" s="9"/>
      <c r="IHJ116" s="9"/>
      <c r="IHK116" s="9"/>
      <c r="IHL116" s="9"/>
      <c r="IHM116" s="9"/>
      <c r="IHN116" s="9"/>
      <c r="IHO116" s="9"/>
      <c r="IHP116" s="9"/>
      <c r="IHQ116" s="9"/>
      <c r="IHR116" s="9"/>
      <c r="IHS116" s="9"/>
      <c r="IHT116" s="9"/>
      <c r="IHU116" s="9"/>
      <c r="IHV116" s="9"/>
      <c r="IHW116" s="9"/>
      <c r="IHX116" s="9"/>
      <c r="IHY116" s="9"/>
      <c r="IHZ116" s="9"/>
      <c r="IIA116" s="9"/>
      <c r="IIB116" s="9"/>
      <c r="IIC116" s="9"/>
      <c r="IID116" s="9"/>
      <c r="IIE116" s="9"/>
      <c r="IIF116" s="9"/>
      <c r="IIG116" s="9"/>
      <c r="IIH116" s="9"/>
      <c r="III116" s="9"/>
      <c r="IIJ116" s="9"/>
      <c r="IIK116" s="9"/>
      <c r="IIL116" s="9"/>
      <c r="IIM116" s="9"/>
      <c r="IIN116" s="9"/>
      <c r="IIO116" s="9"/>
      <c r="IIP116" s="9"/>
      <c r="IIQ116" s="9"/>
      <c r="IIR116" s="9"/>
      <c r="IIS116" s="9"/>
      <c r="IIT116" s="9"/>
      <c r="IIU116" s="9"/>
      <c r="IIV116" s="9"/>
      <c r="IIW116" s="9"/>
      <c r="IIX116" s="9"/>
      <c r="IIY116" s="9"/>
      <c r="IIZ116" s="9"/>
      <c r="IJA116" s="9"/>
      <c r="IJB116" s="9"/>
      <c r="IJC116" s="9"/>
      <c r="IJD116" s="9"/>
      <c r="IJE116" s="9"/>
      <c r="IJF116" s="9"/>
      <c r="IJG116" s="9"/>
      <c r="IJH116" s="9"/>
      <c r="IJI116" s="9"/>
      <c r="IJJ116" s="9"/>
      <c r="IJK116" s="9"/>
      <c r="IJL116" s="9"/>
      <c r="IJM116" s="9"/>
      <c r="IJN116" s="9"/>
      <c r="IJO116" s="9"/>
      <c r="IJP116" s="9"/>
      <c r="IJQ116" s="9"/>
      <c r="IJR116" s="9"/>
      <c r="IJS116" s="9"/>
      <c r="IJT116" s="9"/>
      <c r="IJU116" s="9"/>
      <c r="IJV116" s="9"/>
      <c r="IJW116" s="9"/>
      <c r="IJX116" s="9"/>
      <c r="IJY116" s="9"/>
      <c r="IJZ116" s="9"/>
      <c r="IKA116" s="9"/>
      <c r="IKB116" s="9"/>
      <c r="IKC116" s="9"/>
      <c r="IKD116" s="9"/>
      <c r="IKE116" s="9"/>
      <c r="IKF116" s="9"/>
      <c r="IKG116" s="9"/>
      <c r="IKH116" s="9"/>
      <c r="IKI116" s="9"/>
      <c r="IKJ116" s="9"/>
      <c r="IKK116" s="9"/>
      <c r="IKL116" s="9"/>
      <c r="IKM116" s="9"/>
      <c r="IKN116" s="9"/>
      <c r="IKO116" s="9"/>
      <c r="IKP116" s="9"/>
      <c r="IKQ116" s="9"/>
      <c r="IKR116" s="9"/>
      <c r="IKS116" s="9"/>
      <c r="IKT116" s="9"/>
      <c r="IKU116" s="9"/>
      <c r="IKV116" s="9"/>
      <c r="IKW116" s="9"/>
      <c r="IKX116" s="9"/>
      <c r="IKY116" s="9"/>
      <c r="IKZ116" s="9"/>
      <c r="ILA116" s="9"/>
      <c r="ILB116" s="9"/>
      <c r="ILC116" s="9"/>
      <c r="ILD116" s="9"/>
      <c r="ILE116" s="9"/>
      <c r="ILF116" s="9"/>
      <c r="ILG116" s="9"/>
      <c r="ILH116" s="9"/>
      <c r="ILI116" s="9"/>
      <c r="ILJ116" s="9"/>
      <c r="ILK116" s="9"/>
      <c r="ILL116" s="9"/>
      <c r="ILM116" s="9"/>
      <c r="ILN116" s="9"/>
      <c r="ILO116" s="9"/>
      <c r="ILP116" s="9"/>
      <c r="ILQ116" s="9"/>
      <c r="ILR116" s="9"/>
      <c r="ILS116" s="9"/>
      <c r="ILT116" s="9"/>
      <c r="ILU116" s="9"/>
      <c r="ILV116" s="9"/>
      <c r="ILW116" s="9"/>
      <c r="ILX116" s="9"/>
      <c r="ILY116" s="9"/>
      <c r="ILZ116" s="9"/>
      <c r="IMA116" s="9"/>
      <c r="IMB116" s="9"/>
      <c r="IMC116" s="9"/>
      <c r="IMD116" s="9"/>
      <c r="IME116" s="9"/>
      <c r="IMF116" s="9"/>
      <c r="IMG116" s="9"/>
      <c r="IMH116" s="9"/>
      <c r="IMI116" s="9"/>
      <c r="IMJ116" s="9"/>
      <c r="IMK116" s="9"/>
      <c r="IML116" s="9"/>
      <c r="IMM116" s="9"/>
      <c r="IMN116" s="9"/>
      <c r="IMO116" s="9"/>
      <c r="IMP116" s="9"/>
      <c r="IMQ116" s="9"/>
      <c r="IMR116" s="9"/>
      <c r="IMS116" s="9"/>
      <c r="IMT116" s="9"/>
      <c r="IMU116" s="9"/>
      <c r="IMV116" s="9"/>
      <c r="IMW116" s="9"/>
      <c r="IMX116" s="9"/>
      <c r="IMY116" s="9"/>
      <c r="IMZ116" s="9"/>
      <c r="INA116" s="9"/>
      <c r="INB116" s="9"/>
      <c r="INC116" s="9"/>
      <c r="IND116" s="9"/>
      <c r="INE116" s="9"/>
      <c r="INF116" s="9"/>
      <c r="ING116" s="9"/>
      <c r="INH116" s="9"/>
      <c r="INI116" s="9"/>
      <c r="INJ116" s="9"/>
      <c r="INK116" s="9"/>
      <c r="INL116" s="9"/>
      <c r="INM116" s="9"/>
      <c r="INN116" s="9"/>
      <c r="INO116" s="9"/>
      <c r="INP116" s="9"/>
      <c r="INQ116" s="9"/>
      <c r="INR116" s="9"/>
      <c r="INS116" s="9"/>
      <c r="INT116" s="9"/>
      <c r="INU116" s="9"/>
      <c r="INV116" s="9"/>
      <c r="INW116" s="9"/>
      <c r="INX116" s="9"/>
      <c r="INY116" s="9"/>
      <c r="INZ116" s="9"/>
      <c r="IOA116" s="9"/>
      <c r="IOB116" s="9"/>
      <c r="IOC116" s="9"/>
      <c r="IOD116" s="9"/>
      <c r="IOE116" s="9"/>
      <c r="IOF116" s="9"/>
      <c r="IOG116" s="9"/>
      <c r="IOH116" s="9"/>
      <c r="IOI116" s="9"/>
      <c r="IOJ116" s="9"/>
      <c r="IOK116" s="9"/>
      <c r="IOL116" s="9"/>
      <c r="IOM116" s="9"/>
      <c r="ION116" s="9"/>
      <c r="IOO116" s="9"/>
      <c r="IOP116" s="9"/>
      <c r="IOQ116" s="9"/>
      <c r="IOR116" s="9"/>
      <c r="IOS116" s="9"/>
      <c r="IOT116" s="9"/>
      <c r="IOU116" s="9"/>
      <c r="IOV116" s="9"/>
      <c r="IOW116" s="9"/>
      <c r="IOX116" s="9"/>
      <c r="IOY116" s="9"/>
      <c r="IOZ116" s="9"/>
      <c r="IPA116" s="9"/>
      <c r="IPB116" s="9"/>
      <c r="IPC116" s="9"/>
      <c r="IPD116" s="9"/>
      <c r="IPE116" s="9"/>
      <c r="IPF116" s="9"/>
      <c r="IPG116" s="9"/>
      <c r="IPH116" s="9"/>
      <c r="IPI116" s="9"/>
      <c r="IPJ116" s="9"/>
      <c r="IPK116" s="9"/>
      <c r="IPL116" s="9"/>
      <c r="IPM116" s="9"/>
      <c r="IPN116" s="9"/>
      <c r="IPO116" s="9"/>
      <c r="IPP116" s="9"/>
      <c r="IPQ116" s="9"/>
      <c r="IPR116" s="9"/>
      <c r="IPS116" s="9"/>
      <c r="IPT116" s="9"/>
      <c r="IPU116" s="9"/>
      <c r="IPV116" s="9"/>
      <c r="IPW116" s="9"/>
      <c r="IPX116" s="9"/>
      <c r="IPY116" s="9"/>
      <c r="IPZ116" s="9"/>
      <c r="IQA116" s="9"/>
      <c r="IQB116" s="9"/>
      <c r="IQC116" s="9"/>
      <c r="IQD116" s="9"/>
      <c r="IQE116" s="9"/>
      <c r="IQF116" s="9"/>
      <c r="IQG116" s="9"/>
      <c r="IQH116" s="9"/>
      <c r="IQI116" s="9"/>
      <c r="IQJ116" s="9"/>
      <c r="IQK116" s="9"/>
      <c r="IQL116" s="9"/>
      <c r="IQM116" s="9"/>
      <c r="IQN116" s="9"/>
      <c r="IQO116" s="9"/>
      <c r="IQP116" s="9"/>
      <c r="IQQ116" s="9"/>
      <c r="IQR116" s="9"/>
      <c r="IQS116" s="9"/>
      <c r="IQT116" s="9"/>
      <c r="IQU116" s="9"/>
      <c r="IQV116" s="9"/>
      <c r="IQW116" s="9"/>
      <c r="IQX116" s="9"/>
      <c r="IQY116" s="9"/>
      <c r="IQZ116" s="9"/>
      <c r="IRA116" s="9"/>
      <c r="IRB116" s="9"/>
      <c r="IRC116" s="9"/>
      <c r="IRD116" s="9"/>
      <c r="IRE116" s="9"/>
      <c r="IRF116" s="9"/>
      <c r="IRG116" s="9"/>
      <c r="IRH116" s="9"/>
      <c r="IRI116" s="9"/>
      <c r="IRJ116" s="9"/>
      <c r="IRK116" s="9"/>
      <c r="IRL116" s="9"/>
      <c r="IRM116" s="9"/>
      <c r="IRN116" s="9"/>
      <c r="IRO116" s="9"/>
      <c r="IRP116" s="9"/>
      <c r="IRQ116" s="9"/>
      <c r="IRR116" s="9"/>
      <c r="IRS116" s="9"/>
      <c r="IRT116" s="9"/>
      <c r="IRU116" s="9"/>
      <c r="IRV116" s="9"/>
      <c r="IRW116" s="9"/>
      <c r="IRX116" s="9"/>
      <c r="IRY116" s="9"/>
      <c r="IRZ116" s="9"/>
      <c r="ISA116" s="9"/>
      <c r="ISB116" s="9"/>
      <c r="ISC116" s="9"/>
      <c r="ISD116" s="9"/>
      <c r="ISE116" s="9"/>
      <c r="ISF116" s="9"/>
      <c r="ISG116" s="9"/>
      <c r="ISH116" s="9"/>
      <c r="ISI116" s="9"/>
      <c r="ISJ116" s="9"/>
      <c r="ISK116" s="9"/>
      <c r="ISL116" s="9"/>
      <c r="ISM116" s="9"/>
      <c r="ISN116" s="9"/>
      <c r="ISO116" s="9"/>
      <c r="ISP116" s="9"/>
      <c r="ISQ116" s="9"/>
      <c r="ISR116" s="9"/>
      <c r="ISS116" s="9"/>
      <c r="IST116" s="9"/>
      <c r="ISU116" s="9"/>
      <c r="ISV116" s="9"/>
      <c r="ISW116" s="9"/>
      <c r="ISX116" s="9"/>
      <c r="ISY116" s="9"/>
      <c r="ISZ116" s="9"/>
      <c r="ITA116" s="9"/>
      <c r="ITB116" s="9"/>
      <c r="ITC116" s="9"/>
      <c r="ITD116" s="9"/>
      <c r="ITE116" s="9"/>
      <c r="ITF116" s="9"/>
      <c r="ITG116" s="9"/>
      <c r="ITH116" s="9"/>
      <c r="ITI116" s="9"/>
      <c r="ITJ116" s="9"/>
      <c r="ITK116" s="9"/>
      <c r="ITL116" s="9"/>
      <c r="ITM116" s="9"/>
      <c r="ITN116" s="9"/>
      <c r="ITO116" s="9"/>
      <c r="ITP116" s="9"/>
      <c r="ITQ116" s="9"/>
      <c r="ITR116" s="9"/>
      <c r="ITS116" s="9"/>
      <c r="ITT116" s="9"/>
      <c r="ITU116" s="9"/>
      <c r="ITV116" s="9"/>
      <c r="ITW116" s="9"/>
      <c r="ITX116" s="9"/>
      <c r="ITY116" s="9"/>
      <c r="ITZ116" s="9"/>
      <c r="IUA116" s="9"/>
      <c r="IUB116" s="9"/>
      <c r="IUC116" s="9"/>
      <c r="IUD116" s="9"/>
      <c r="IUE116" s="9"/>
      <c r="IUF116" s="9"/>
      <c r="IUG116" s="9"/>
      <c r="IUH116" s="9"/>
      <c r="IUI116" s="9"/>
      <c r="IUJ116" s="9"/>
      <c r="IUK116" s="9"/>
      <c r="IUL116" s="9"/>
      <c r="IUM116" s="9"/>
      <c r="IUN116" s="9"/>
      <c r="IUO116" s="9"/>
      <c r="IUP116" s="9"/>
      <c r="IUQ116" s="9"/>
      <c r="IUR116" s="9"/>
      <c r="IUS116" s="9"/>
      <c r="IUT116" s="9"/>
      <c r="IUU116" s="9"/>
      <c r="IUV116" s="9"/>
      <c r="IUW116" s="9"/>
      <c r="IUX116" s="9"/>
      <c r="IUY116" s="9"/>
      <c r="IUZ116" s="9"/>
      <c r="IVA116" s="9"/>
      <c r="IVB116" s="9"/>
      <c r="IVC116" s="9"/>
      <c r="IVD116" s="9"/>
      <c r="IVE116" s="9"/>
      <c r="IVF116" s="9"/>
      <c r="IVG116" s="9"/>
      <c r="IVH116" s="9"/>
      <c r="IVI116" s="9"/>
      <c r="IVJ116" s="9"/>
      <c r="IVK116" s="9"/>
      <c r="IVL116" s="9"/>
      <c r="IVM116" s="9"/>
      <c r="IVN116" s="9"/>
      <c r="IVO116" s="9"/>
      <c r="IVP116" s="9"/>
      <c r="IVQ116" s="9"/>
      <c r="IVR116" s="9"/>
      <c r="IVS116" s="9"/>
      <c r="IVT116" s="9"/>
      <c r="IVU116" s="9"/>
      <c r="IVV116" s="9"/>
      <c r="IVW116" s="9"/>
      <c r="IVX116" s="9"/>
      <c r="IVY116" s="9"/>
      <c r="IVZ116" s="9"/>
      <c r="IWA116" s="9"/>
      <c r="IWB116" s="9"/>
      <c r="IWC116" s="9"/>
      <c r="IWD116" s="9"/>
      <c r="IWE116" s="9"/>
      <c r="IWF116" s="9"/>
      <c r="IWG116" s="9"/>
      <c r="IWH116" s="9"/>
      <c r="IWI116" s="9"/>
      <c r="IWJ116" s="9"/>
      <c r="IWK116" s="9"/>
      <c r="IWL116" s="9"/>
      <c r="IWM116" s="9"/>
      <c r="IWN116" s="9"/>
      <c r="IWO116" s="9"/>
      <c r="IWP116" s="9"/>
      <c r="IWQ116" s="9"/>
      <c r="IWR116" s="9"/>
      <c r="IWS116" s="9"/>
      <c r="IWT116" s="9"/>
      <c r="IWU116" s="9"/>
      <c r="IWV116" s="9"/>
      <c r="IWW116" s="9"/>
      <c r="IWX116" s="9"/>
      <c r="IWY116" s="9"/>
      <c r="IWZ116" s="9"/>
      <c r="IXA116" s="9"/>
      <c r="IXB116" s="9"/>
      <c r="IXC116" s="9"/>
      <c r="IXD116" s="9"/>
      <c r="IXE116" s="9"/>
      <c r="IXF116" s="9"/>
      <c r="IXG116" s="9"/>
      <c r="IXH116" s="9"/>
      <c r="IXI116" s="9"/>
      <c r="IXJ116" s="9"/>
      <c r="IXK116" s="9"/>
      <c r="IXL116" s="9"/>
      <c r="IXM116" s="9"/>
      <c r="IXN116" s="9"/>
      <c r="IXO116" s="9"/>
      <c r="IXP116" s="9"/>
      <c r="IXQ116" s="9"/>
      <c r="IXR116" s="9"/>
      <c r="IXS116" s="9"/>
      <c r="IXT116" s="9"/>
      <c r="IXU116" s="9"/>
      <c r="IXV116" s="9"/>
      <c r="IXW116" s="9"/>
      <c r="IXX116" s="9"/>
      <c r="IXY116" s="9"/>
      <c r="IXZ116" s="9"/>
      <c r="IYA116" s="9"/>
      <c r="IYB116" s="9"/>
      <c r="IYC116" s="9"/>
      <c r="IYD116" s="9"/>
      <c r="IYE116" s="9"/>
      <c r="IYF116" s="9"/>
      <c r="IYG116" s="9"/>
      <c r="IYH116" s="9"/>
      <c r="IYI116" s="9"/>
      <c r="IYJ116" s="9"/>
      <c r="IYK116" s="9"/>
      <c r="IYL116" s="9"/>
      <c r="IYM116" s="9"/>
      <c r="IYN116" s="9"/>
      <c r="IYO116" s="9"/>
      <c r="IYP116" s="9"/>
      <c r="IYQ116" s="9"/>
      <c r="IYR116" s="9"/>
      <c r="IYS116" s="9"/>
      <c r="IYT116" s="9"/>
      <c r="IYU116" s="9"/>
      <c r="IYV116" s="9"/>
      <c r="IYW116" s="9"/>
      <c r="IYX116" s="9"/>
      <c r="IYY116" s="9"/>
      <c r="IYZ116" s="9"/>
      <c r="IZA116" s="9"/>
      <c r="IZB116" s="9"/>
      <c r="IZC116" s="9"/>
      <c r="IZD116" s="9"/>
      <c r="IZE116" s="9"/>
      <c r="IZF116" s="9"/>
      <c r="IZG116" s="9"/>
      <c r="IZH116" s="9"/>
      <c r="IZI116" s="9"/>
      <c r="IZJ116" s="9"/>
      <c r="IZK116" s="9"/>
      <c r="IZL116" s="9"/>
      <c r="IZM116" s="9"/>
      <c r="IZN116" s="9"/>
      <c r="IZO116" s="9"/>
      <c r="IZP116" s="9"/>
      <c r="IZQ116" s="9"/>
      <c r="IZR116" s="9"/>
      <c r="IZS116" s="9"/>
      <c r="IZT116" s="9"/>
      <c r="IZU116" s="9"/>
      <c r="IZV116" s="9"/>
      <c r="IZW116" s="9"/>
      <c r="IZX116" s="9"/>
      <c r="IZY116" s="9"/>
      <c r="IZZ116" s="9"/>
      <c r="JAA116" s="9"/>
      <c r="JAB116" s="9"/>
      <c r="JAC116" s="9"/>
      <c r="JAD116" s="9"/>
      <c r="JAE116" s="9"/>
      <c r="JAF116" s="9"/>
      <c r="JAG116" s="9"/>
      <c r="JAH116" s="9"/>
      <c r="JAI116" s="9"/>
      <c r="JAJ116" s="9"/>
      <c r="JAK116" s="9"/>
      <c r="JAL116" s="9"/>
      <c r="JAM116" s="9"/>
      <c r="JAN116" s="9"/>
      <c r="JAO116" s="9"/>
      <c r="JAP116" s="9"/>
      <c r="JAQ116" s="9"/>
      <c r="JAR116" s="9"/>
      <c r="JAS116" s="9"/>
      <c r="JAT116" s="9"/>
      <c r="JAU116" s="9"/>
      <c r="JAV116" s="9"/>
      <c r="JAW116" s="9"/>
      <c r="JAX116" s="9"/>
      <c r="JAY116" s="9"/>
      <c r="JAZ116" s="9"/>
      <c r="JBA116" s="9"/>
      <c r="JBB116" s="9"/>
      <c r="JBC116" s="9"/>
      <c r="JBD116" s="9"/>
      <c r="JBE116" s="9"/>
      <c r="JBF116" s="9"/>
      <c r="JBG116" s="9"/>
      <c r="JBH116" s="9"/>
      <c r="JBI116" s="9"/>
      <c r="JBJ116" s="9"/>
      <c r="JBK116" s="9"/>
      <c r="JBL116" s="9"/>
      <c r="JBM116" s="9"/>
      <c r="JBN116" s="9"/>
      <c r="JBO116" s="9"/>
      <c r="JBP116" s="9"/>
      <c r="JBQ116" s="9"/>
      <c r="JBR116" s="9"/>
      <c r="JBS116" s="9"/>
      <c r="JBT116" s="9"/>
      <c r="JBU116" s="9"/>
      <c r="JBV116" s="9"/>
      <c r="JBW116" s="9"/>
      <c r="JBX116" s="9"/>
      <c r="JBY116" s="9"/>
      <c r="JBZ116" s="9"/>
      <c r="JCA116" s="9"/>
      <c r="JCB116" s="9"/>
      <c r="JCC116" s="9"/>
      <c r="JCD116" s="9"/>
      <c r="JCE116" s="9"/>
      <c r="JCF116" s="9"/>
      <c r="JCG116" s="9"/>
      <c r="JCH116" s="9"/>
      <c r="JCI116" s="9"/>
      <c r="JCJ116" s="9"/>
      <c r="JCK116" s="9"/>
      <c r="JCL116" s="9"/>
      <c r="JCM116" s="9"/>
      <c r="JCN116" s="9"/>
      <c r="JCO116" s="9"/>
      <c r="JCP116" s="9"/>
      <c r="JCQ116" s="9"/>
      <c r="JCR116" s="9"/>
      <c r="JCS116" s="9"/>
      <c r="JCT116" s="9"/>
      <c r="JCU116" s="9"/>
      <c r="JCV116" s="9"/>
      <c r="JCW116" s="9"/>
      <c r="JCX116" s="9"/>
      <c r="JCY116" s="9"/>
      <c r="JCZ116" s="9"/>
      <c r="JDA116" s="9"/>
      <c r="JDB116" s="9"/>
      <c r="JDC116" s="9"/>
      <c r="JDD116" s="9"/>
      <c r="JDE116" s="9"/>
      <c r="JDF116" s="9"/>
      <c r="JDG116" s="9"/>
      <c r="JDH116" s="9"/>
      <c r="JDI116" s="9"/>
      <c r="JDJ116" s="9"/>
      <c r="JDK116" s="9"/>
      <c r="JDL116" s="9"/>
      <c r="JDM116" s="9"/>
      <c r="JDN116" s="9"/>
      <c r="JDO116" s="9"/>
      <c r="JDP116" s="9"/>
      <c r="JDQ116" s="9"/>
      <c r="JDR116" s="9"/>
      <c r="JDS116" s="9"/>
      <c r="JDT116" s="9"/>
      <c r="JDU116" s="9"/>
      <c r="JDV116" s="9"/>
      <c r="JDW116" s="9"/>
      <c r="JDX116" s="9"/>
      <c r="JDY116" s="9"/>
      <c r="JDZ116" s="9"/>
      <c r="JEA116" s="9"/>
      <c r="JEB116" s="9"/>
      <c r="JEC116" s="9"/>
      <c r="JED116" s="9"/>
      <c r="JEE116" s="9"/>
      <c r="JEF116" s="9"/>
      <c r="JEG116" s="9"/>
      <c r="JEH116" s="9"/>
      <c r="JEI116" s="9"/>
      <c r="JEJ116" s="9"/>
      <c r="JEK116" s="9"/>
      <c r="JEL116" s="9"/>
      <c r="JEM116" s="9"/>
      <c r="JEN116" s="9"/>
      <c r="JEO116" s="9"/>
      <c r="JEP116" s="9"/>
      <c r="JEQ116" s="9"/>
      <c r="JER116" s="9"/>
      <c r="JES116" s="9"/>
      <c r="JET116" s="9"/>
      <c r="JEU116" s="9"/>
      <c r="JEV116" s="9"/>
      <c r="JEW116" s="9"/>
      <c r="JEX116" s="9"/>
      <c r="JEY116" s="9"/>
      <c r="JEZ116" s="9"/>
      <c r="JFA116" s="9"/>
      <c r="JFB116" s="9"/>
      <c r="JFC116" s="9"/>
      <c r="JFD116" s="9"/>
      <c r="JFE116" s="9"/>
      <c r="JFF116" s="9"/>
      <c r="JFG116" s="9"/>
      <c r="JFH116" s="9"/>
      <c r="JFI116" s="9"/>
      <c r="JFJ116" s="9"/>
      <c r="JFK116" s="9"/>
      <c r="JFL116" s="9"/>
      <c r="JFM116" s="9"/>
      <c r="JFN116" s="9"/>
      <c r="JFO116" s="9"/>
      <c r="JFP116" s="9"/>
      <c r="JFQ116" s="9"/>
      <c r="JFR116" s="9"/>
      <c r="JFS116" s="9"/>
      <c r="JFT116" s="9"/>
      <c r="JFU116" s="9"/>
      <c r="JFV116" s="9"/>
      <c r="JFW116" s="9"/>
      <c r="JFX116" s="9"/>
      <c r="JFY116" s="9"/>
      <c r="JFZ116" s="9"/>
      <c r="JGA116" s="9"/>
      <c r="JGB116" s="9"/>
      <c r="JGC116" s="9"/>
      <c r="JGD116" s="9"/>
      <c r="JGE116" s="9"/>
      <c r="JGF116" s="9"/>
      <c r="JGG116" s="9"/>
      <c r="JGH116" s="9"/>
      <c r="JGI116" s="9"/>
      <c r="JGJ116" s="9"/>
      <c r="JGK116" s="9"/>
      <c r="JGL116" s="9"/>
      <c r="JGM116" s="9"/>
      <c r="JGN116" s="9"/>
      <c r="JGO116" s="9"/>
      <c r="JGP116" s="9"/>
      <c r="JGQ116" s="9"/>
      <c r="JGR116" s="9"/>
      <c r="JGS116" s="9"/>
      <c r="JGT116" s="9"/>
      <c r="JGU116" s="9"/>
      <c r="JGV116" s="9"/>
      <c r="JGW116" s="9"/>
      <c r="JGX116" s="9"/>
      <c r="JGY116" s="9"/>
      <c r="JGZ116" s="9"/>
      <c r="JHA116" s="9"/>
      <c r="JHB116" s="9"/>
      <c r="JHC116" s="9"/>
      <c r="JHD116" s="9"/>
      <c r="JHE116" s="9"/>
      <c r="JHF116" s="9"/>
      <c r="JHG116" s="9"/>
      <c r="JHH116" s="9"/>
      <c r="JHI116" s="9"/>
      <c r="JHJ116" s="9"/>
      <c r="JHK116" s="9"/>
      <c r="JHL116" s="9"/>
      <c r="JHM116" s="9"/>
      <c r="JHN116" s="9"/>
      <c r="JHO116" s="9"/>
      <c r="JHP116" s="9"/>
      <c r="JHQ116" s="9"/>
      <c r="JHR116" s="9"/>
      <c r="JHS116" s="9"/>
      <c r="JHT116" s="9"/>
      <c r="JHU116" s="9"/>
      <c r="JHV116" s="9"/>
      <c r="JHW116" s="9"/>
      <c r="JHX116" s="9"/>
      <c r="JHY116" s="9"/>
      <c r="JHZ116" s="9"/>
      <c r="JIA116" s="9"/>
      <c r="JIB116" s="9"/>
      <c r="JIC116" s="9"/>
      <c r="JID116" s="9"/>
      <c r="JIE116" s="9"/>
      <c r="JIF116" s="9"/>
      <c r="JIG116" s="9"/>
      <c r="JIH116" s="9"/>
      <c r="JII116" s="9"/>
      <c r="JIJ116" s="9"/>
      <c r="JIK116" s="9"/>
      <c r="JIL116" s="9"/>
      <c r="JIM116" s="9"/>
      <c r="JIN116" s="9"/>
      <c r="JIO116" s="9"/>
      <c r="JIP116" s="9"/>
      <c r="JIQ116" s="9"/>
      <c r="JIR116" s="9"/>
      <c r="JIS116" s="9"/>
      <c r="JIT116" s="9"/>
      <c r="JIU116" s="9"/>
      <c r="JIV116" s="9"/>
      <c r="JIW116" s="9"/>
      <c r="JIX116" s="9"/>
      <c r="JIY116" s="9"/>
      <c r="JIZ116" s="9"/>
      <c r="JJA116" s="9"/>
      <c r="JJB116" s="9"/>
      <c r="JJC116" s="9"/>
      <c r="JJD116" s="9"/>
      <c r="JJE116" s="9"/>
      <c r="JJF116" s="9"/>
      <c r="JJG116" s="9"/>
      <c r="JJH116" s="9"/>
      <c r="JJI116" s="9"/>
      <c r="JJJ116" s="9"/>
      <c r="JJK116" s="9"/>
      <c r="JJL116" s="9"/>
      <c r="JJM116" s="9"/>
      <c r="JJN116" s="9"/>
      <c r="JJO116" s="9"/>
      <c r="JJP116" s="9"/>
      <c r="JJQ116" s="9"/>
      <c r="JJR116" s="9"/>
      <c r="JJS116" s="9"/>
      <c r="JJT116" s="9"/>
      <c r="JJU116" s="9"/>
      <c r="JJV116" s="9"/>
      <c r="JJW116" s="9"/>
      <c r="JJX116" s="9"/>
      <c r="JJY116" s="9"/>
      <c r="JJZ116" s="9"/>
      <c r="JKA116" s="9"/>
      <c r="JKB116" s="9"/>
      <c r="JKC116" s="9"/>
      <c r="JKD116" s="9"/>
      <c r="JKE116" s="9"/>
      <c r="JKF116" s="9"/>
      <c r="JKG116" s="9"/>
      <c r="JKH116" s="9"/>
      <c r="JKI116" s="9"/>
      <c r="JKJ116" s="9"/>
      <c r="JKK116" s="9"/>
      <c r="JKL116" s="9"/>
      <c r="JKM116" s="9"/>
      <c r="JKN116" s="9"/>
      <c r="JKO116" s="9"/>
      <c r="JKP116" s="9"/>
      <c r="JKQ116" s="9"/>
      <c r="JKR116" s="9"/>
      <c r="JKS116" s="9"/>
      <c r="JKT116" s="9"/>
      <c r="JKU116" s="9"/>
      <c r="JKV116" s="9"/>
      <c r="JKW116" s="9"/>
      <c r="JKX116" s="9"/>
      <c r="JKY116" s="9"/>
      <c r="JKZ116" s="9"/>
      <c r="JLA116" s="9"/>
      <c r="JLB116" s="9"/>
      <c r="JLC116" s="9"/>
      <c r="JLD116" s="9"/>
      <c r="JLE116" s="9"/>
      <c r="JLF116" s="9"/>
      <c r="JLG116" s="9"/>
      <c r="JLH116" s="9"/>
      <c r="JLI116" s="9"/>
      <c r="JLJ116" s="9"/>
      <c r="JLK116" s="9"/>
      <c r="JLL116" s="9"/>
      <c r="JLM116" s="9"/>
      <c r="JLN116" s="9"/>
      <c r="JLO116" s="9"/>
      <c r="JLP116" s="9"/>
      <c r="JLQ116" s="9"/>
      <c r="JLR116" s="9"/>
      <c r="JLS116" s="9"/>
      <c r="JLT116" s="9"/>
      <c r="JLU116" s="9"/>
      <c r="JLV116" s="9"/>
      <c r="JLW116" s="9"/>
      <c r="JLX116" s="9"/>
      <c r="JLY116" s="9"/>
      <c r="JLZ116" s="9"/>
      <c r="JMA116" s="9"/>
      <c r="JMB116" s="9"/>
      <c r="JMC116" s="9"/>
      <c r="JMD116" s="9"/>
      <c r="JME116" s="9"/>
      <c r="JMF116" s="9"/>
      <c r="JMG116" s="9"/>
      <c r="JMH116" s="9"/>
      <c r="JMI116" s="9"/>
      <c r="JMJ116" s="9"/>
      <c r="JMK116" s="9"/>
      <c r="JML116" s="9"/>
      <c r="JMM116" s="9"/>
      <c r="JMN116" s="9"/>
      <c r="JMO116" s="9"/>
      <c r="JMP116" s="9"/>
      <c r="JMQ116" s="9"/>
      <c r="JMR116" s="9"/>
      <c r="JMS116" s="9"/>
      <c r="JMT116" s="9"/>
      <c r="JMU116" s="9"/>
      <c r="JMV116" s="9"/>
      <c r="JMW116" s="9"/>
      <c r="JMX116" s="9"/>
      <c r="JMY116" s="9"/>
      <c r="JMZ116" s="9"/>
      <c r="JNA116" s="9"/>
      <c r="JNB116" s="9"/>
      <c r="JNC116" s="9"/>
      <c r="JND116" s="9"/>
      <c r="JNE116" s="9"/>
      <c r="JNF116" s="9"/>
      <c r="JNG116" s="9"/>
      <c r="JNH116" s="9"/>
      <c r="JNI116" s="9"/>
      <c r="JNJ116" s="9"/>
      <c r="JNK116" s="9"/>
      <c r="JNL116" s="9"/>
      <c r="JNM116" s="9"/>
      <c r="JNN116" s="9"/>
      <c r="JNO116" s="9"/>
      <c r="JNP116" s="9"/>
      <c r="JNQ116" s="9"/>
      <c r="JNR116" s="9"/>
      <c r="JNS116" s="9"/>
      <c r="JNT116" s="9"/>
      <c r="JNU116" s="9"/>
      <c r="JNV116" s="9"/>
      <c r="JNW116" s="9"/>
      <c r="JNX116" s="9"/>
      <c r="JNY116" s="9"/>
      <c r="JNZ116" s="9"/>
      <c r="JOA116" s="9"/>
      <c r="JOB116" s="9"/>
      <c r="JOC116" s="9"/>
      <c r="JOD116" s="9"/>
      <c r="JOE116" s="9"/>
      <c r="JOF116" s="9"/>
      <c r="JOG116" s="9"/>
      <c r="JOH116" s="9"/>
      <c r="JOI116" s="9"/>
      <c r="JOJ116" s="9"/>
      <c r="JOK116" s="9"/>
      <c r="JOL116" s="9"/>
      <c r="JOM116" s="9"/>
      <c r="JON116" s="9"/>
      <c r="JOO116" s="9"/>
      <c r="JOP116" s="9"/>
      <c r="JOQ116" s="9"/>
      <c r="JOR116" s="9"/>
      <c r="JOS116" s="9"/>
      <c r="JOT116" s="9"/>
      <c r="JOU116" s="9"/>
      <c r="JOV116" s="9"/>
      <c r="JOW116" s="9"/>
      <c r="JOX116" s="9"/>
      <c r="JOY116" s="9"/>
      <c r="JOZ116" s="9"/>
      <c r="JPA116" s="9"/>
      <c r="JPB116" s="9"/>
      <c r="JPC116" s="9"/>
      <c r="JPD116" s="9"/>
      <c r="JPE116" s="9"/>
      <c r="JPF116" s="9"/>
      <c r="JPG116" s="9"/>
      <c r="JPH116" s="9"/>
      <c r="JPI116" s="9"/>
      <c r="JPJ116" s="9"/>
      <c r="JPK116" s="9"/>
      <c r="JPL116" s="9"/>
      <c r="JPM116" s="9"/>
      <c r="JPN116" s="9"/>
      <c r="JPO116" s="9"/>
      <c r="JPP116" s="9"/>
      <c r="JPQ116" s="9"/>
      <c r="JPR116" s="9"/>
      <c r="JPS116" s="9"/>
      <c r="JPT116" s="9"/>
      <c r="JPU116" s="9"/>
      <c r="JPV116" s="9"/>
      <c r="JPW116" s="9"/>
      <c r="JPX116" s="9"/>
      <c r="JPY116" s="9"/>
      <c r="JPZ116" s="9"/>
      <c r="JQA116" s="9"/>
      <c r="JQB116" s="9"/>
      <c r="JQC116" s="9"/>
      <c r="JQD116" s="9"/>
      <c r="JQE116" s="9"/>
      <c r="JQF116" s="9"/>
      <c r="JQG116" s="9"/>
      <c r="JQH116" s="9"/>
      <c r="JQI116" s="9"/>
      <c r="JQJ116" s="9"/>
      <c r="JQK116" s="9"/>
      <c r="JQL116" s="9"/>
      <c r="JQM116" s="9"/>
      <c r="JQN116" s="9"/>
      <c r="JQO116" s="9"/>
      <c r="JQP116" s="9"/>
      <c r="JQQ116" s="9"/>
      <c r="JQR116" s="9"/>
      <c r="JQS116" s="9"/>
      <c r="JQT116" s="9"/>
      <c r="JQU116" s="9"/>
      <c r="JQV116" s="9"/>
      <c r="JQW116" s="9"/>
      <c r="JQX116" s="9"/>
      <c r="JQY116" s="9"/>
      <c r="JQZ116" s="9"/>
      <c r="JRA116" s="9"/>
      <c r="JRB116" s="9"/>
      <c r="JRC116" s="9"/>
      <c r="JRD116" s="9"/>
      <c r="JRE116" s="9"/>
      <c r="JRF116" s="9"/>
      <c r="JRG116" s="9"/>
      <c r="JRH116" s="9"/>
      <c r="JRI116" s="9"/>
      <c r="JRJ116" s="9"/>
      <c r="JRK116" s="9"/>
      <c r="JRL116" s="9"/>
      <c r="JRM116" s="9"/>
      <c r="JRN116" s="9"/>
      <c r="JRO116" s="9"/>
      <c r="JRP116" s="9"/>
      <c r="JRQ116" s="9"/>
      <c r="JRR116" s="9"/>
      <c r="JRS116" s="9"/>
      <c r="JRT116" s="9"/>
      <c r="JRU116" s="9"/>
      <c r="JRV116" s="9"/>
      <c r="JRW116" s="9"/>
      <c r="JRX116" s="9"/>
      <c r="JRY116" s="9"/>
      <c r="JRZ116" s="9"/>
      <c r="JSA116" s="9"/>
      <c r="JSB116" s="9"/>
      <c r="JSC116" s="9"/>
      <c r="JSD116" s="9"/>
      <c r="JSE116" s="9"/>
      <c r="JSF116" s="9"/>
      <c r="JSG116" s="9"/>
      <c r="JSH116" s="9"/>
      <c r="JSI116" s="9"/>
      <c r="JSJ116" s="9"/>
      <c r="JSK116" s="9"/>
      <c r="JSL116" s="9"/>
      <c r="JSM116" s="9"/>
      <c r="JSN116" s="9"/>
      <c r="JSO116" s="9"/>
      <c r="JSP116" s="9"/>
      <c r="JSQ116" s="9"/>
      <c r="JSR116" s="9"/>
      <c r="JSS116" s="9"/>
      <c r="JST116" s="9"/>
      <c r="JSU116" s="9"/>
      <c r="JSV116" s="9"/>
      <c r="JSW116" s="9"/>
      <c r="JSX116" s="9"/>
      <c r="JSY116" s="9"/>
      <c r="JSZ116" s="9"/>
      <c r="JTA116" s="9"/>
      <c r="JTB116" s="9"/>
      <c r="JTC116" s="9"/>
      <c r="JTD116" s="9"/>
      <c r="JTE116" s="9"/>
      <c r="JTF116" s="9"/>
      <c r="JTG116" s="9"/>
      <c r="JTH116" s="9"/>
      <c r="JTI116" s="9"/>
      <c r="JTJ116" s="9"/>
      <c r="JTK116" s="9"/>
      <c r="JTL116" s="9"/>
      <c r="JTM116" s="9"/>
      <c r="JTN116" s="9"/>
      <c r="JTO116" s="9"/>
      <c r="JTP116" s="9"/>
      <c r="JTQ116" s="9"/>
      <c r="JTR116" s="9"/>
      <c r="JTS116" s="9"/>
      <c r="JTT116" s="9"/>
      <c r="JTU116" s="9"/>
      <c r="JTV116" s="9"/>
      <c r="JTW116" s="9"/>
      <c r="JTX116" s="9"/>
      <c r="JTY116" s="9"/>
      <c r="JTZ116" s="9"/>
      <c r="JUA116" s="9"/>
      <c r="JUB116" s="9"/>
      <c r="JUC116" s="9"/>
      <c r="JUD116" s="9"/>
      <c r="JUE116" s="9"/>
      <c r="JUF116" s="9"/>
      <c r="JUG116" s="9"/>
      <c r="JUH116" s="9"/>
      <c r="JUI116" s="9"/>
      <c r="JUJ116" s="9"/>
      <c r="JUK116" s="9"/>
      <c r="JUL116" s="9"/>
      <c r="JUM116" s="9"/>
      <c r="JUN116" s="9"/>
      <c r="JUO116" s="9"/>
      <c r="JUP116" s="9"/>
      <c r="JUQ116" s="9"/>
      <c r="JUR116" s="9"/>
      <c r="JUS116" s="9"/>
      <c r="JUT116" s="9"/>
      <c r="JUU116" s="9"/>
      <c r="JUV116" s="9"/>
      <c r="JUW116" s="9"/>
      <c r="JUX116" s="9"/>
      <c r="JUY116" s="9"/>
      <c r="JUZ116" s="9"/>
      <c r="JVA116" s="9"/>
      <c r="JVB116" s="9"/>
      <c r="JVC116" s="9"/>
      <c r="JVD116" s="9"/>
      <c r="JVE116" s="9"/>
      <c r="JVF116" s="9"/>
      <c r="JVG116" s="9"/>
      <c r="JVH116" s="9"/>
      <c r="JVI116" s="9"/>
      <c r="JVJ116" s="9"/>
      <c r="JVK116" s="9"/>
      <c r="JVL116" s="9"/>
      <c r="JVM116" s="9"/>
      <c r="JVN116" s="9"/>
      <c r="JVO116" s="9"/>
      <c r="JVP116" s="9"/>
      <c r="JVQ116" s="9"/>
      <c r="JVR116" s="9"/>
      <c r="JVS116" s="9"/>
      <c r="JVT116" s="9"/>
      <c r="JVU116" s="9"/>
      <c r="JVV116" s="9"/>
      <c r="JVW116" s="9"/>
      <c r="JVX116" s="9"/>
      <c r="JVY116" s="9"/>
      <c r="JVZ116" s="9"/>
      <c r="JWA116" s="9"/>
      <c r="JWB116" s="9"/>
      <c r="JWC116" s="9"/>
      <c r="JWD116" s="9"/>
      <c r="JWE116" s="9"/>
      <c r="JWF116" s="9"/>
      <c r="JWG116" s="9"/>
      <c r="JWH116" s="9"/>
      <c r="JWI116" s="9"/>
      <c r="JWJ116" s="9"/>
      <c r="JWK116" s="9"/>
      <c r="JWL116" s="9"/>
      <c r="JWM116" s="9"/>
      <c r="JWN116" s="9"/>
      <c r="JWO116" s="9"/>
      <c r="JWP116" s="9"/>
      <c r="JWQ116" s="9"/>
      <c r="JWR116" s="9"/>
      <c r="JWS116" s="9"/>
      <c r="JWT116" s="9"/>
      <c r="JWU116" s="9"/>
      <c r="JWV116" s="9"/>
      <c r="JWW116" s="9"/>
      <c r="JWX116" s="9"/>
      <c r="JWY116" s="9"/>
      <c r="JWZ116" s="9"/>
      <c r="JXA116" s="9"/>
      <c r="JXB116" s="9"/>
      <c r="JXC116" s="9"/>
      <c r="JXD116" s="9"/>
      <c r="JXE116" s="9"/>
      <c r="JXF116" s="9"/>
      <c r="JXG116" s="9"/>
      <c r="JXH116" s="9"/>
      <c r="JXI116" s="9"/>
      <c r="JXJ116" s="9"/>
      <c r="JXK116" s="9"/>
      <c r="JXL116" s="9"/>
      <c r="JXM116" s="9"/>
      <c r="JXN116" s="9"/>
      <c r="JXO116" s="9"/>
      <c r="JXP116" s="9"/>
      <c r="JXQ116" s="9"/>
      <c r="JXR116" s="9"/>
      <c r="JXS116" s="9"/>
      <c r="JXT116" s="9"/>
      <c r="JXU116" s="9"/>
      <c r="JXV116" s="9"/>
      <c r="JXW116" s="9"/>
      <c r="JXX116" s="9"/>
      <c r="JXY116" s="9"/>
      <c r="JXZ116" s="9"/>
      <c r="JYA116" s="9"/>
      <c r="JYB116" s="9"/>
      <c r="JYC116" s="9"/>
      <c r="JYD116" s="9"/>
      <c r="JYE116" s="9"/>
      <c r="JYF116" s="9"/>
      <c r="JYG116" s="9"/>
      <c r="JYH116" s="9"/>
      <c r="JYI116" s="9"/>
      <c r="JYJ116" s="9"/>
      <c r="JYK116" s="9"/>
      <c r="JYL116" s="9"/>
      <c r="JYM116" s="9"/>
      <c r="JYN116" s="9"/>
      <c r="JYO116" s="9"/>
      <c r="JYP116" s="9"/>
      <c r="JYQ116" s="9"/>
      <c r="JYR116" s="9"/>
      <c r="JYS116" s="9"/>
      <c r="JYT116" s="9"/>
      <c r="JYU116" s="9"/>
      <c r="JYV116" s="9"/>
      <c r="JYW116" s="9"/>
      <c r="JYX116" s="9"/>
      <c r="JYY116" s="9"/>
      <c r="JYZ116" s="9"/>
      <c r="JZA116" s="9"/>
      <c r="JZB116" s="9"/>
      <c r="JZC116" s="9"/>
      <c r="JZD116" s="9"/>
      <c r="JZE116" s="9"/>
      <c r="JZF116" s="9"/>
      <c r="JZG116" s="9"/>
      <c r="JZH116" s="9"/>
      <c r="JZI116" s="9"/>
      <c r="JZJ116" s="9"/>
      <c r="JZK116" s="9"/>
      <c r="JZL116" s="9"/>
      <c r="JZM116" s="9"/>
      <c r="JZN116" s="9"/>
      <c r="JZO116" s="9"/>
      <c r="JZP116" s="9"/>
      <c r="JZQ116" s="9"/>
      <c r="JZR116" s="9"/>
      <c r="JZS116" s="9"/>
      <c r="JZT116" s="9"/>
      <c r="JZU116" s="9"/>
      <c r="JZV116" s="9"/>
      <c r="JZW116" s="9"/>
      <c r="JZX116" s="9"/>
      <c r="JZY116" s="9"/>
      <c r="JZZ116" s="9"/>
      <c r="KAA116" s="9"/>
      <c r="KAB116" s="9"/>
      <c r="KAC116" s="9"/>
      <c r="KAD116" s="9"/>
      <c r="KAE116" s="9"/>
      <c r="KAF116" s="9"/>
      <c r="KAG116" s="9"/>
      <c r="KAH116" s="9"/>
      <c r="KAI116" s="9"/>
      <c r="KAJ116" s="9"/>
      <c r="KAK116" s="9"/>
      <c r="KAL116" s="9"/>
      <c r="KAM116" s="9"/>
      <c r="KAN116" s="9"/>
      <c r="KAO116" s="9"/>
      <c r="KAP116" s="9"/>
      <c r="KAQ116" s="9"/>
      <c r="KAR116" s="9"/>
      <c r="KAS116" s="9"/>
      <c r="KAT116" s="9"/>
      <c r="KAU116" s="9"/>
      <c r="KAV116" s="9"/>
      <c r="KAW116" s="9"/>
      <c r="KAX116" s="9"/>
      <c r="KAY116" s="9"/>
      <c r="KAZ116" s="9"/>
      <c r="KBA116" s="9"/>
      <c r="KBB116" s="9"/>
      <c r="KBC116" s="9"/>
      <c r="KBD116" s="9"/>
      <c r="KBE116" s="9"/>
      <c r="KBF116" s="9"/>
      <c r="KBG116" s="9"/>
      <c r="KBH116" s="9"/>
      <c r="KBI116" s="9"/>
      <c r="KBJ116" s="9"/>
      <c r="KBK116" s="9"/>
      <c r="KBL116" s="9"/>
      <c r="KBM116" s="9"/>
      <c r="KBN116" s="9"/>
      <c r="KBO116" s="9"/>
      <c r="KBP116" s="9"/>
      <c r="KBQ116" s="9"/>
      <c r="KBR116" s="9"/>
      <c r="KBS116" s="9"/>
      <c r="KBT116" s="9"/>
      <c r="KBU116" s="9"/>
      <c r="KBV116" s="9"/>
      <c r="KBW116" s="9"/>
      <c r="KBX116" s="9"/>
      <c r="KBY116" s="9"/>
      <c r="KBZ116" s="9"/>
      <c r="KCA116" s="9"/>
      <c r="KCB116" s="9"/>
      <c r="KCC116" s="9"/>
      <c r="KCD116" s="9"/>
      <c r="KCE116" s="9"/>
      <c r="KCF116" s="9"/>
      <c r="KCG116" s="9"/>
      <c r="KCH116" s="9"/>
      <c r="KCI116" s="9"/>
      <c r="KCJ116" s="9"/>
      <c r="KCK116" s="9"/>
      <c r="KCL116" s="9"/>
      <c r="KCM116" s="9"/>
      <c r="KCN116" s="9"/>
      <c r="KCO116" s="9"/>
      <c r="KCP116" s="9"/>
      <c r="KCQ116" s="9"/>
      <c r="KCR116" s="9"/>
      <c r="KCS116" s="9"/>
      <c r="KCT116" s="9"/>
      <c r="KCU116" s="9"/>
      <c r="KCV116" s="9"/>
      <c r="KCW116" s="9"/>
      <c r="KCX116" s="9"/>
      <c r="KCY116" s="9"/>
      <c r="KCZ116" s="9"/>
      <c r="KDA116" s="9"/>
      <c r="KDB116" s="9"/>
      <c r="KDC116" s="9"/>
      <c r="KDD116" s="9"/>
      <c r="KDE116" s="9"/>
      <c r="KDF116" s="9"/>
      <c r="KDG116" s="9"/>
      <c r="KDH116" s="9"/>
      <c r="KDI116" s="9"/>
      <c r="KDJ116" s="9"/>
      <c r="KDK116" s="9"/>
      <c r="KDL116" s="9"/>
      <c r="KDM116" s="9"/>
      <c r="KDN116" s="9"/>
      <c r="KDO116" s="9"/>
      <c r="KDP116" s="9"/>
      <c r="KDQ116" s="9"/>
      <c r="KDR116" s="9"/>
      <c r="KDS116" s="9"/>
      <c r="KDT116" s="9"/>
      <c r="KDU116" s="9"/>
      <c r="KDV116" s="9"/>
      <c r="KDW116" s="9"/>
      <c r="KDX116" s="9"/>
      <c r="KDY116" s="9"/>
      <c r="KDZ116" s="9"/>
      <c r="KEA116" s="9"/>
      <c r="KEB116" s="9"/>
      <c r="KEC116" s="9"/>
      <c r="KED116" s="9"/>
      <c r="KEE116" s="9"/>
      <c r="KEF116" s="9"/>
      <c r="KEG116" s="9"/>
      <c r="KEH116" s="9"/>
      <c r="KEI116" s="9"/>
      <c r="KEJ116" s="9"/>
      <c r="KEK116" s="9"/>
      <c r="KEL116" s="9"/>
      <c r="KEM116" s="9"/>
      <c r="KEN116" s="9"/>
      <c r="KEO116" s="9"/>
      <c r="KEP116" s="9"/>
      <c r="KEQ116" s="9"/>
      <c r="KER116" s="9"/>
      <c r="KES116" s="9"/>
      <c r="KET116" s="9"/>
      <c r="KEU116" s="9"/>
      <c r="KEV116" s="9"/>
      <c r="KEW116" s="9"/>
      <c r="KEX116" s="9"/>
      <c r="KEY116" s="9"/>
      <c r="KEZ116" s="9"/>
      <c r="KFA116" s="9"/>
      <c r="KFB116" s="9"/>
      <c r="KFC116" s="9"/>
      <c r="KFD116" s="9"/>
      <c r="KFE116" s="9"/>
      <c r="KFF116" s="9"/>
      <c r="KFG116" s="9"/>
      <c r="KFH116" s="9"/>
      <c r="KFI116" s="9"/>
      <c r="KFJ116" s="9"/>
      <c r="KFK116" s="9"/>
      <c r="KFL116" s="9"/>
      <c r="KFM116" s="9"/>
      <c r="KFN116" s="9"/>
      <c r="KFO116" s="9"/>
      <c r="KFP116" s="9"/>
      <c r="KFQ116" s="9"/>
      <c r="KFR116" s="9"/>
      <c r="KFS116" s="9"/>
      <c r="KFT116" s="9"/>
      <c r="KFU116" s="9"/>
      <c r="KFV116" s="9"/>
      <c r="KFW116" s="9"/>
      <c r="KFX116" s="9"/>
      <c r="KFY116" s="9"/>
      <c r="KFZ116" s="9"/>
      <c r="KGA116" s="9"/>
      <c r="KGB116" s="9"/>
      <c r="KGC116" s="9"/>
      <c r="KGD116" s="9"/>
      <c r="KGE116" s="9"/>
      <c r="KGF116" s="9"/>
      <c r="KGG116" s="9"/>
      <c r="KGH116" s="9"/>
      <c r="KGI116" s="9"/>
      <c r="KGJ116" s="9"/>
      <c r="KGK116" s="9"/>
      <c r="KGL116" s="9"/>
      <c r="KGM116" s="9"/>
      <c r="KGN116" s="9"/>
      <c r="KGO116" s="9"/>
      <c r="KGP116" s="9"/>
      <c r="KGQ116" s="9"/>
      <c r="KGR116" s="9"/>
      <c r="KGS116" s="9"/>
      <c r="KGT116" s="9"/>
      <c r="KGU116" s="9"/>
      <c r="KGV116" s="9"/>
      <c r="KGW116" s="9"/>
      <c r="KGX116" s="9"/>
      <c r="KGY116" s="9"/>
      <c r="KGZ116" s="9"/>
      <c r="KHA116" s="9"/>
      <c r="KHB116" s="9"/>
      <c r="KHC116" s="9"/>
      <c r="KHD116" s="9"/>
      <c r="KHE116" s="9"/>
      <c r="KHF116" s="9"/>
      <c r="KHG116" s="9"/>
      <c r="KHH116" s="9"/>
      <c r="KHI116" s="9"/>
      <c r="KHJ116" s="9"/>
      <c r="KHK116" s="9"/>
      <c r="KHL116" s="9"/>
      <c r="KHM116" s="9"/>
      <c r="KHN116" s="9"/>
      <c r="KHO116" s="9"/>
      <c r="KHP116" s="9"/>
      <c r="KHQ116" s="9"/>
      <c r="KHR116" s="9"/>
      <c r="KHS116" s="9"/>
      <c r="KHT116" s="9"/>
      <c r="KHU116" s="9"/>
      <c r="KHV116" s="9"/>
      <c r="KHW116" s="9"/>
      <c r="KHX116" s="9"/>
      <c r="KHY116" s="9"/>
      <c r="KHZ116" s="9"/>
      <c r="KIA116" s="9"/>
      <c r="KIB116" s="9"/>
      <c r="KIC116" s="9"/>
      <c r="KID116" s="9"/>
      <c r="KIE116" s="9"/>
      <c r="KIF116" s="9"/>
      <c r="KIG116" s="9"/>
      <c r="KIH116" s="9"/>
      <c r="KII116" s="9"/>
      <c r="KIJ116" s="9"/>
      <c r="KIK116" s="9"/>
      <c r="KIL116" s="9"/>
      <c r="KIM116" s="9"/>
      <c r="KIN116" s="9"/>
      <c r="KIO116" s="9"/>
      <c r="KIP116" s="9"/>
      <c r="KIQ116" s="9"/>
      <c r="KIR116" s="9"/>
      <c r="KIS116" s="9"/>
      <c r="KIT116" s="9"/>
      <c r="KIU116" s="9"/>
      <c r="KIV116" s="9"/>
      <c r="KIW116" s="9"/>
      <c r="KIX116" s="9"/>
      <c r="KIY116" s="9"/>
      <c r="KIZ116" s="9"/>
      <c r="KJA116" s="9"/>
      <c r="KJB116" s="9"/>
      <c r="KJC116" s="9"/>
      <c r="KJD116" s="9"/>
      <c r="KJE116" s="9"/>
      <c r="KJF116" s="9"/>
      <c r="KJG116" s="9"/>
      <c r="KJH116" s="9"/>
      <c r="KJI116" s="9"/>
      <c r="KJJ116" s="9"/>
      <c r="KJK116" s="9"/>
      <c r="KJL116" s="9"/>
      <c r="KJM116" s="9"/>
      <c r="KJN116" s="9"/>
      <c r="KJO116" s="9"/>
      <c r="KJP116" s="9"/>
      <c r="KJQ116" s="9"/>
      <c r="KJR116" s="9"/>
      <c r="KJS116" s="9"/>
      <c r="KJT116" s="9"/>
      <c r="KJU116" s="9"/>
      <c r="KJV116" s="9"/>
      <c r="KJW116" s="9"/>
      <c r="KJX116" s="9"/>
      <c r="KJY116" s="9"/>
      <c r="KJZ116" s="9"/>
      <c r="KKA116" s="9"/>
      <c r="KKB116" s="9"/>
      <c r="KKC116" s="9"/>
      <c r="KKD116" s="9"/>
      <c r="KKE116" s="9"/>
      <c r="KKF116" s="9"/>
      <c r="KKG116" s="9"/>
      <c r="KKH116" s="9"/>
      <c r="KKI116" s="9"/>
      <c r="KKJ116" s="9"/>
      <c r="KKK116" s="9"/>
      <c r="KKL116" s="9"/>
      <c r="KKM116" s="9"/>
      <c r="KKN116" s="9"/>
      <c r="KKO116" s="9"/>
      <c r="KKP116" s="9"/>
      <c r="KKQ116" s="9"/>
      <c r="KKR116" s="9"/>
      <c r="KKS116" s="9"/>
      <c r="KKT116" s="9"/>
      <c r="KKU116" s="9"/>
      <c r="KKV116" s="9"/>
      <c r="KKW116" s="9"/>
      <c r="KKX116" s="9"/>
      <c r="KKY116" s="9"/>
      <c r="KKZ116" s="9"/>
      <c r="KLA116" s="9"/>
      <c r="KLB116" s="9"/>
      <c r="KLC116" s="9"/>
      <c r="KLD116" s="9"/>
      <c r="KLE116" s="9"/>
      <c r="KLF116" s="9"/>
      <c r="KLG116" s="9"/>
      <c r="KLH116" s="9"/>
      <c r="KLI116" s="9"/>
      <c r="KLJ116" s="9"/>
      <c r="KLK116" s="9"/>
      <c r="KLL116" s="9"/>
      <c r="KLM116" s="9"/>
      <c r="KLN116" s="9"/>
      <c r="KLO116" s="9"/>
      <c r="KLP116" s="9"/>
      <c r="KLQ116" s="9"/>
      <c r="KLR116" s="9"/>
      <c r="KLS116" s="9"/>
      <c r="KLT116" s="9"/>
      <c r="KLU116" s="9"/>
      <c r="KLV116" s="9"/>
      <c r="KLW116" s="9"/>
      <c r="KLX116" s="9"/>
      <c r="KLY116" s="9"/>
      <c r="KLZ116" s="9"/>
      <c r="KMA116" s="9"/>
      <c r="KMB116" s="9"/>
      <c r="KMC116" s="9"/>
      <c r="KMD116" s="9"/>
      <c r="KME116" s="9"/>
      <c r="KMF116" s="9"/>
      <c r="KMG116" s="9"/>
      <c r="KMH116" s="9"/>
      <c r="KMI116" s="9"/>
      <c r="KMJ116" s="9"/>
      <c r="KMK116" s="9"/>
      <c r="KML116" s="9"/>
      <c r="KMM116" s="9"/>
      <c r="KMN116" s="9"/>
      <c r="KMO116" s="9"/>
      <c r="KMP116" s="9"/>
      <c r="KMQ116" s="9"/>
      <c r="KMR116" s="9"/>
      <c r="KMS116" s="9"/>
      <c r="KMT116" s="9"/>
      <c r="KMU116" s="9"/>
      <c r="KMV116" s="9"/>
      <c r="KMW116" s="9"/>
      <c r="KMX116" s="9"/>
      <c r="KMY116" s="9"/>
      <c r="KMZ116" s="9"/>
      <c r="KNA116" s="9"/>
      <c r="KNB116" s="9"/>
      <c r="KNC116" s="9"/>
      <c r="KND116" s="9"/>
      <c r="KNE116" s="9"/>
      <c r="KNF116" s="9"/>
      <c r="KNG116" s="9"/>
      <c r="KNH116" s="9"/>
      <c r="KNI116" s="9"/>
      <c r="KNJ116" s="9"/>
      <c r="KNK116" s="9"/>
      <c r="KNL116" s="9"/>
      <c r="KNM116" s="9"/>
      <c r="KNN116" s="9"/>
      <c r="KNO116" s="9"/>
      <c r="KNP116" s="9"/>
      <c r="KNQ116" s="9"/>
      <c r="KNR116" s="9"/>
      <c r="KNS116" s="9"/>
      <c r="KNT116" s="9"/>
      <c r="KNU116" s="9"/>
      <c r="KNV116" s="9"/>
      <c r="KNW116" s="9"/>
      <c r="KNX116" s="9"/>
      <c r="KNY116" s="9"/>
      <c r="KNZ116" s="9"/>
      <c r="KOA116" s="9"/>
      <c r="KOB116" s="9"/>
      <c r="KOC116" s="9"/>
      <c r="KOD116" s="9"/>
      <c r="KOE116" s="9"/>
      <c r="KOF116" s="9"/>
      <c r="KOG116" s="9"/>
      <c r="KOH116" s="9"/>
      <c r="KOI116" s="9"/>
      <c r="KOJ116" s="9"/>
      <c r="KOK116" s="9"/>
      <c r="KOL116" s="9"/>
      <c r="KOM116" s="9"/>
      <c r="KON116" s="9"/>
      <c r="KOO116" s="9"/>
      <c r="KOP116" s="9"/>
      <c r="KOQ116" s="9"/>
      <c r="KOR116" s="9"/>
      <c r="KOS116" s="9"/>
      <c r="KOT116" s="9"/>
      <c r="KOU116" s="9"/>
      <c r="KOV116" s="9"/>
      <c r="KOW116" s="9"/>
      <c r="KOX116" s="9"/>
      <c r="KOY116" s="9"/>
      <c r="KOZ116" s="9"/>
      <c r="KPA116" s="9"/>
      <c r="KPB116" s="9"/>
      <c r="KPC116" s="9"/>
      <c r="KPD116" s="9"/>
      <c r="KPE116" s="9"/>
      <c r="KPF116" s="9"/>
      <c r="KPG116" s="9"/>
      <c r="KPH116" s="9"/>
      <c r="KPI116" s="9"/>
      <c r="KPJ116" s="9"/>
      <c r="KPK116" s="9"/>
      <c r="KPL116" s="9"/>
      <c r="KPM116" s="9"/>
      <c r="KPN116" s="9"/>
      <c r="KPO116" s="9"/>
      <c r="KPP116" s="9"/>
      <c r="KPQ116" s="9"/>
      <c r="KPR116" s="9"/>
      <c r="KPS116" s="9"/>
      <c r="KPT116" s="9"/>
      <c r="KPU116" s="9"/>
      <c r="KPV116" s="9"/>
      <c r="KPW116" s="9"/>
      <c r="KPX116" s="9"/>
      <c r="KPY116" s="9"/>
      <c r="KPZ116" s="9"/>
      <c r="KQA116" s="9"/>
      <c r="KQB116" s="9"/>
      <c r="KQC116" s="9"/>
      <c r="KQD116" s="9"/>
      <c r="KQE116" s="9"/>
      <c r="KQF116" s="9"/>
      <c r="KQG116" s="9"/>
      <c r="KQH116" s="9"/>
      <c r="KQI116" s="9"/>
      <c r="KQJ116" s="9"/>
      <c r="KQK116" s="9"/>
      <c r="KQL116" s="9"/>
      <c r="KQM116" s="9"/>
      <c r="KQN116" s="9"/>
      <c r="KQO116" s="9"/>
      <c r="KQP116" s="9"/>
      <c r="KQQ116" s="9"/>
      <c r="KQR116" s="9"/>
      <c r="KQS116" s="9"/>
      <c r="KQT116" s="9"/>
      <c r="KQU116" s="9"/>
      <c r="KQV116" s="9"/>
      <c r="KQW116" s="9"/>
      <c r="KQX116" s="9"/>
      <c r="KQY116" s="9"/>
      <c r="KQZ116" s="9"/>
      <c r="KRA116" s="9"/>
      <c r="KRB116" s="9"/>
      <c r="KRC116" s="9"/>
      <c r="KRD116" s="9"/>
      <c r="KRE116" s="9"/>
      <c r="KRF116" s="9"/>
      <c r="KRG116" s="9"/>
      <c r="KRH116" s="9"/>
      <c r="KRI116" s="9"/>
      <c r="KRJ116" s="9"/>
      <c r="KRK116" s="9"/>
      <c r="KRL116" s="9"/>
      <c r="KRM116" s="9"/>
      <c r="KRN116" s="9"/>
      <c r="KRO116" s="9"/>
      <c r="KRP116" s="9"/>
      <c r="KRQ116" s="9"/>
      <c r="KRR116" s="9"/>
      <c r="KRS116" s="9"/>
      <c r="KRT116" s="9"/>
      <c r="KRU116" s="9"/>
      <c r="KRV116" s="9"/>
      <c r="KRW116" s="9"/>
      <c r="KRX116" s="9"/>
      <c r="KRY116" s="9"/>
      <c r="KRZ116" s="9"/>
      <c r="KSA116" s="9"/>
      <c r="KSB116" s="9"/>
      <c r="KSC116" s="9"/>
      <c r="KSD116" s="9"/>
      <c r="KSE116" s="9"/>
      <c r="KSF116" s="9"/>
      <c r="KSG116" s="9"/>
      <c r="KSH116" s="9"/>
      <c r="KSI116" s="9"/>
      <c r="KSJ116" s="9"/>
      <c r="KSK116" s="9"/>
      <c r="KSL116" s="9"/>
      <c r="KSM116" s="9"/>
      <c r="KSN116" s="9"/>
      <c r="KSO116" s="9"/>
      <c r="KSP116" s="9"/>
      <c r="KSQ116" s="9"/>
      <c r="KSR116" s="9"/>
      <c r="KSS116" s="9"/>
      <c r="KST116" s="9"/>
      <c r="KSU116" s="9"/>
      <c r="KSV116" s="9"/>
      <c r="KSW116" s="9"/>
      <c r="KSX116" s="9"/>
      <c r="KSY116" s="9"/>
      <c r="KSZ116" s="9"/>
      <c r="KTA116" s="9"/>
      <c r="KTB116" s="9"/>
      <c r="KTC116" s="9"/>
      <c r="KTD116" s="9"/>
      <c r="KTE116" s="9"/>
      <c r="KTF116" s="9"/>
      <c r="KTG116" s="9"/>
      <c r="KTH116" s="9"/>
      <c r="KTI116" s="9"/>
      <c r="KTJ116" s="9"/>
      <c r="KTK116" s="9"/>
      <c r="KTL116" s="9"/>
      <c r="KTM116" s="9"/>
      <c r="KTN116" s="9"/>
      <c r="KTO116" s="9"/>
      <c r="KTP116" s="9"/>
      <c r="KTQ116" s="9"/>
      <c r="KTR116" s="9"/>
      <c r="KTS116" s="9"/>
      <c r="KTT116" s="9"/>
      <c r="KTU116" s="9"/>
      <c r="KTV116" s="9"/>
      <c r="KTW116" s="9"/>
      <c r="KTX116" s="9"/>
      <c r="KTY116" s="9"/>
      <c r="KTZ116" s="9"/>
      <c r="KUA116" s="9"/>
      <c r="KUB116" s="9"/>
      <c r="KUC116" s="9"/>
      <c r="KUD116" s="9"/>
      <c r="KUE116" s="9"/>
      <c r="KUF116" s="9"/>
      <c r="KUG116" s="9"/>
      <c r="KUH116" s="9"/>
      <c r="KUI116" s="9"/>
      <c r="KUJ116" s="9"/>
      <c r="KUK116" s="9"/>
      <c r="KUL116" s="9"/>
      <c r="KUM116" s="9"/>
      <c r="KUN116" s="9"/>
      <c r="KUO116" s="9"/>
      <c r="KUP116" s="9"/>
      <c r="KUQ116" s="9"/>
      <c r="KUR116" s="9"/>
      <c r="KUS116" s="9"/>
      <c r="KUT116" s="9"/>
      <c r="KUU116" s="9"/>
      <c r="KUV116" s="9"/>
      <c r="KUW116" s="9"/>
      <c r="KUX116" s="9"/>
      <c r="KUY116" s="9"/>
      <c r="KUZ116" s="9"/>
      <c r="KVA116" s="9"/>
      <c r="KVB116" s="9"/>
      <c r="KVC116" s="9"/>
      <c r="KVD116" s="9"/>
      <c r="KVE116" s="9"/>
      <c r="KVF116" s="9"/>
      <c r="KVG116" s="9"/>
      <c r="KVH116" s="9"/>
      <c r="KVI116" s="9"/>
      <c r="KVJ116" s="9"/>
      <c r="KVK116" s="9"/>
      <c r="KVL116" s="9"/>
      <c r="KVM116" s="9"/>
      <c r="KVN116" s="9"/>
      <c r="KVO116" s="9"/>
      <c r="KVP116" s="9"/>
      <c r="KVQ116" s="9"/>
      <c r="KVR116" s="9"/>
      <c r="KVS116" s="9"/>
      <c r="KVT116" s="9"/>
      <c r="KVU116" s="9"/>
      <c r="KVV116" s="9"/>
      <c r="KVW116" s="9"/>
      <c r="KVX116" s="9"/>
      <c r="KVY116" s="9"/>
      <c r="KVZ116" s="9"/>
      <c r="KWA116" s="9"/>
      <c r="KWB116" s="9"/>
      <c r="KWC116" s="9"/>
      <c r="KWD116" s="9"/>
      <c r="KWE116" s="9"/>
      <c r="KWF116" s="9"/>
      <c r="KWG116" s="9"/>
      <c r="KWH116" s="9"/>
      <c r="KWI116" s="9"/>
      <c r="KWJ116" s="9"/>
      <c r="KWK116" s="9"/>
      <c r="KWL116" s="9"/>
      <c r="KWM116" s="9"/>
      <c r="KWN116" s="9"/>
      <c r="KWO116" s="9"/>
      <c r="KWP116" s="9"/>
      <c r="KWQ116" s="9"/>
      <c r="KWR116" s="9"/>
      <c r="KWS116" s="9"/>
      <c r="KWT116" s="9"/>
      <c r="KWU116" s="9"/>
      <c r="KWV116" s="9"/>
      <c r="KWW116" s="9"/>
      <c r="KWX116" s="9"/>
      <c r="KWY116" s="9"/>
      <c r="KWZ116" s="9"/>
      <c r="KXA116" s="9"/>
      <c r="KXB116" s="9"/>
      <c r="KXC116" s="9"/>
      <c r="KXD116" s="9"/>
      <c r="KXE116" s="9"/>
      <c r="KXF116" s="9"/>
      <c r="KXG116" s="9"/>
      <c r="KXH116" s="9"/>
      <c r="KXI116" s="9"/>
      <c r="KXJ116" s="9"/>
      <c r="KXK116" s="9"/>
      <c r="KXL116" s="9"/>
      <c r="KXM116" s="9"/>
      <c r="KXN116" s="9"/>
      <c r="KXO116" s="9"/>
      <c r="KXP116" s="9"/>
      <c r="KXQ116" s="9"/>
      <c r="KXR116" s="9"/>
      <c r="KXS116" s="9"/>
      <c r="KXT116" s="9"/>
      <c r="KXU116" s="9"/>
      <c r="KXV116" s="9"/>
      <c r="KXW116" s="9"/>
      <c r="KXX116" s="9"/>
      <c r="KXY116" s="9"/>
      <c r="KXZ116" s="9"/>
      <c r="KYA116" s="9"/>
      <c r="KYB116" s="9"/>
      <c r="KYC116" s="9"/>
      <c r="KYD116" s="9"/>
      <c r="KYE116" s="9"/>
      <c r="KYF116" s="9"/>
      <c r="KYG116" s="9"/>
      <c r="KYH116" s="9"/>
      <c r="KYI116" s="9"/>
      <c r="KYJ116" s="9"/>
      <c r="KYK116" s="9"/>
      <c r="KYL116" s="9"/>
      <c r="KYM116" s="9"/>
      <c r="KYN116" s="9"/>
      <c r="KYO116" s="9"/>
      <c r="KYP116" s="9"/>
      <c r="KYQ116" s="9"/>
      <c r="KYR116" s="9"/>
      <c r="KYS116" s="9"/>
      <c r="KYT116" s="9"/>
      <c r="KYU116" s="9"/>
      <c r="KYV116" s="9"/>
      <c r="KYW116" s="9"/>
      <c r="KYX116" s="9"/>
      <c r="KYY116" s="9"/>
      <c r="KYZ116" s="9"/>
      <c r="KZA116" s="9"/>
      <c r="KZB116" s="9"/>
      <c r="KZC116" s="9"/>
      <c r="KZD116" s="9"/>
      <c r="KZE116" s="9"/>
      <c r="KZF116" s="9"/>
      <c r="KZG116" s="9"/>
      <c r="KZH116" s="9"/>
      <c r="KZI116" s="9"/>
      <c r="KZJ116" s="9"/>
      <c r="KZK116" s="9"/>
      <c r="KZL116" s="9"/>
      <c r="KZM116" s="9"/>
      <c r="KZN116" s="9"/>
      <c r="KZO116" s="9"/>
      <c r="KZP116" s="9"/>
      <c r="KZQ116" s="9"/>
      <c r="KZR116" s="9"/>
      <c r="KZS116" s="9"/>
      <c r="KZT116" s="9"/>
      <c r="KZU116" s="9"/>
      <c r="KZV116" s="9"/>
      <c r="KZW116" s="9"/>
      <c r="KZX116" s="9"/>
      <c r="KZY116" s="9"/>
      <c r="KZZ116" s="9"/>
      <c r="LAA116" s="9"/>
      <c r="LAB116" s="9"/>
      <c r="LAC116" s="9"/>
      <c r="LAD116" s="9"/>
      <c r="LAE116" s="9"/>
      <c r="LAF116" s="9"/>
      <c r="LAG116" s="9"/>
      <c r="LAH116" s="9"/>
      <c r="LAI116" s="9"/>
      <c r="LAJ116" s="9"/>
      <c r="LAK116" s="9"/>
      <c r="LAL116" s="9"/>
      <c r="LAM116" s="9"/>
      <c r="LAN116" s="9"/>
      <c r="LAO116" s="9"/>
      <c r="LAP116" s="9"/>
      <c r="LAQ116" s="9"/>
      <c r="LAR116" s="9"/>
      <c r="LAS116" s="9"/>
      <c r="LAT116" s="9"/>
      <c r="LAU116" s="9"/>
      <c r="LAV116" s="9"/>
      <c r="LAW116" s="9"/>
      <c r="LAX116" s="9"/>
      <c r="LAY116" s="9"/>
      <c r="LAZ116" s="9"/>
      <c r="LBA116" s="9"/>
      <c r="LBB116" s="9"/>
      <c r="LBC116" s="9"/>
      <c r="LBD116" s="9"/>
      <c r="LBE116" s="9"/>
      <c r="LBF116" s="9"/>
      <c r="LBG116" s="9"/>
      <c r="LBH116" s="9"/>
      <c r="LBI116" s="9"/>
      <c r="LBJ116" s="9"/>
      <c r="LBK116" s="9"/>
      <c r="LBL116" s="9"/>
      <c r="LBM116" s="9"/>
      <c r="LBN116" s="9"/>
      <c r="LBO116" s="9"/>
      <c r="LBP116" s="9"/>
      <c r="LBQ116" s="9"/>
      <c r="LBR116" s="9"/>
      <c r="LBS116" s="9"/>
      <c r="LBT116" s="9"/>
      <c r="LBU116" s="9"/>
      <c r="LBV116" s="9"/>
      <c r="LBW116" s="9"/>
      <c r="LBX116" s="9"/>
      <c r="LBY116" s="9"/>
      <c r="LBZ116" s="9"/>
      <c r="LCA116" s="9"/>
      <c r="LCB116" s="9"/>
      <c r="LCC116" s="9"/>
      <c r="LCD116" s="9"/>
      <c r="LCE116" s="9"/>
      <c r="LCF116" s="9"/>
      <c r="LCG116" s="9"/>
      <c r="LCH116" s="9"/>
      <c r="LCI116" s="9"/>
      <c r="LCJ116" s="9"/>
      <c r="LCK116" s="9"/>
      <c r="LCL116" s="9"/>
      <c r="LCM116" s="9"/>
      <c r="LCN116" s="9"/>
      <c r="LCO116" s="9"/>
      <c r="LCP116" s="9"/>
      <c r="LCQ116" s="9"/>
      <c r="LCR116" s="9"/>
      <c r="LCS116" s="9"/>
      <c r="LCT116" s="9"/>
      <c r="LCU116" s="9"/>
      <c r="LCV116" s="9"/>
      <c r="LCW116" s="9"/>
      <c r="LCX116" s="9"/>
      <c r="LCY116" s="9"/>
      <c r="LCZ116" s="9"/>
      <c r="LDA116" s="9"/>
      <c r="LDB116" s="9"/>
      <c r="LDC116" s="9"/>
      <c r="LDD116" s="9"/>
      <c r="LDE116" s="9"/>
      <c r="LDF116" s="9"/>
      <c r="LDG116" s="9"/>
      <c r="LDH116" s="9"/>
      <c r="LDI116" s="9"/>
      <c r="LDJ116" s="9"/>
      <c r="LDK116" s="9"/>
      <c r="LDL116" s="9"/>
      <c r="LDM116" s="9"/>
      <c r="LDN116" s="9"/>
      <c r="LDO116" s="9"/>
      <c r="LDP116" s="9"/>
      <c r="LDQ116" s="9"/>
      <c r="LDR116" s="9"/>
      <c r="LDS116" s="9"/>
      <c r="LDT116" s="9"/>
      <c r="LDU116" s="9"/>
      <c r="LDV116" s="9"/>
      <c r="LDW116" s="9"/>
      <c r="LDX116" s="9"/>
      <c r="LDY116" s="9"/>
      <c r="LDZ116" s="9"/>
      <c r="LEA116" s="9"/>
      <c r="LEB116" s="9"/>
      <c r="LEC116" s="9"/>
      <c r="LED116" s="9"/>
      <c r="LEE116" s="9"/>
      <c r="LEF116" s="9"/>
      <c r="LEG116" s="9"/>
      <c r="LEH116" s="9"/>
      <c r="LEI116" s="9"/>
      <c r="LEJ116" s="9"/>
      <c r="LEK116" s="9"/>
      <c r="LEL116" s="9"/>
      <c r="LEM116" s="9"/>
      <c r="LEN116" s="9"/>
      <c r="LEO116" s="9"/>
      <c r="LEP116" s="9"/>
      <c r="LEQ116" s="9"/>
      <c r="LER116" s="9"/>
      <c r="LES116" s="9"/>
      <c r="LET116" s="9"/>
      <c r="LEU116" s="9"/>
      <c r="LEV116" s="9"/>
      <c r="LEW116" s="9"/>
      <c r="LEX116" s="9"/>
      <c r="LEY116" s="9"/>
      <c r="LEZ116" s="9"/>
      <c r="LFA116" s="9"/>
      <c r="LFB116" s="9"/>
      <c r="LFC116" s="9"/>
      <c r="LFD116" s="9"/>
      <c r="LFE116" s="9"/>
      <c r="LFF116" s="9"/>
      <c r="LFG116" s="9"/>
      <c r="LFH116" s="9"/>
      <c r="LFI116" s="9"/>
      <c r="LFJ116" s="9"/>
      <c r="LFK116" s="9"/>
      <c r="LFL116" s="9"/>
      <c r="LFM116" s="9"/>
      <c r="LFN116" s="9"/>
      <c r="LFO116" s="9"/>
      <c r="LFP116" s="9"/>
      <c r="LFQ116" s="9"/>
      <c r="LFR116" s="9"/>
      <c r="LFS116" s="9"/>
      <c r="LFT116" s="9"/>
      <c r="LFU116" s="9"/>
      <c r="LFV116" s="9"/>
      <c r="LFW116" s="9"/>
      <c r="LFX116" s="9"/>
      <c r="LFY116" s="9"/>
      <c r="LFZ116" s="9"/>
      <c r="LGA116" s="9"/>
      <c r="LGB116" s="9"/>
      <c r="LGC116" s="9"/>
      <c r="LGD116" s="9"/>
      <c r="LGE116" s="9"/>
      <c r="LGF116" s="9"/>
      <c r="LGG116" s="9"/>
      <c r="LGH116" s="9"/>
      <c r="LGI116" s="9"/>
      <c r="LGJ116" s="9"/>
      <c r="LGK116" s="9"/>
      <c r="LGL116" s="9"/>
      <c r="LGM116" s="9"/>
      <c r="LGN116" s="9"/>
      <c r="LGO116" s="9"/>
      <c r="LGP116" s="9"/>
      <c r="LGQ116" s="9"/>
      <c r="LGR116" s="9"/>
      <c r="LGS116" s="9"/>
      <c r="LGT116" s="9"/>
      <c r="LGU116" s="9"/>
      <c r="LGV116" s="9"/>
      <c r="LGW116" s="9"/>
      <c r="LGX116" s="9"/>
      <c r="LGY116" s="9"/>
      <c r="LGZ116" s="9"/>
      <c r="LHA116" s="9"/>
      <c r="LHB116" s="9"/>
      <c r="LHC116" s="9"/>
      <c r="LHD116" s="9"/>
      <c r="LHE116" s="9"/>
      <c r="LHF116" s="9"/>
      <c r="LHG116" s="9"/>
      <c r="LHH116" s="9"/>
      <c r="LHI116" s="9"/>
      <c r="LHJ116" s="9"/>
      <c r="LHK116" s="9"/>
      <c r="LHL116" s="9"/>
      <c r="LHM116" s="9"/>
      <c r="LHN116" s="9"/>
      <c r="LHO116" s="9"/>
      <c r="LHP116" s="9"/>
      <c r="LHQ116" s="9"/>
      <c r="LHR116" s="9"/>
      <c r="LHS116" s="9"/>
      <c r="LHT116" s="9"/>
      <c r="LHU116" s="9"/>
      <c r="LHV116" s="9"/>
      <c r="LHW116" s="9"/>
      <c r="LHX116" s="9"/>
      <c r="LHY116" s="9"/>
      <c r="LHZ116" s="9"/>
      <c r="LIA116" s="9"/>
      <c r="LIB116" s="9"/>
      <c r="LIC116" s="9"/>
      <c r="LID116" s="9"/>
      <c r="LIE116" s="9"/>
      <c r="LIF116" s="9"/>
      <c r="LIG116" s="9"/>
      <c r="LIH116" s="9"/>
      <c r="LII116" s="9"/>
      <c r="LIJ116" s="9"/>
      <c r="LIK116" s="9"/>
      <c r="LIL116" s="9"/>
      <c r="LIM116" s="9"/>
      <c r="LIN116" s="9"/>
      <c r="LIO116" s="9"/>
      <c r="LIP116" s="9"/>
      <c r="LIQ116" s="9"/>
      <c r="LIR116" s="9"/>
      <c r="LIS116" s="9"/>
      <c r="LIT116" s="9"/>
      <c r="LIU116" s="9"/>
      <c r="LIV116" s="9"/>
      <c r="LIW116" s="9"/>
      <c r="LIX116" s="9"/>
      <c r="LIY116" s="9"/>
      <c r="LIZ116" s="9"/>
      <c r="LJA116" s="9"/>
      <c r="LJB116" s="9"/>
      <c r="LJC116" s="9"/>
      <c r="LJD116" s="9"/>
      <c r="LJE116" s="9"/>
      <c r="LJF116" s="9"/>
      <c r="LJG116" s="9"/>
      <c r="LJH116" s="9"/>
      <c r="LJI116" s="9"/>
      <c r="LJJ116" s="9"/>
      <c r="LJK116" s="9"/>
      <c r="LJL116" s="9"/>
      <c r="LJM116" s="9"/>
      <c r="LJN116" s="9"/>
      <c r="LJO116" s="9"/>
      <c r="LJP116" s="9"/>
      <c r="LJQ116" s="9"/>
      <c r="LJR116" s="9"/>
      <c r="LJS116" s="9"/>
      <c r="LJT116" s="9"/>
      <c r="LJU116" s="9"/>
      <c r="LJV116" s="9"/>
      <c r="LJW116" s="9"/>
      <c r="LJX116" s="9"/>
      <c r="LJY116" s="9"/>
      <c r="LJZ116" s="9"/>
      <c r="LKA116" s="9"/>
      <c r="LKB116" s="9"/>
      <c r="LKC116" s="9"/>
      <c r="LKD116" s="9"/>
      <c r="LKE116" s="9"/>
      <c r="LKF116" s="9"/>
      <c r="LKG116" s="9"/>
      <c r="LKH116" s="9"/>
      <c r="LKI116" s="9"/>
      <c r="LKJ116" s="9"/>
      <c r="LKK116" s="9"/>
      <c r="LKL116" s="9"/>
      <c r="LKM116" s="9"/>
      <c r="LKN116" s="9"/>
      <c r="LKO116" s="9"/>
      <c r="LKP116" s="9"/>
      <c r="LKQ116" s="9"/>
      <c r="LKR116" s="9"/>
      <c r="LKS116" s="9"/>
      <c r="LKT116" s="9"/>
      <c r="LKU116" s="9"/>
      <c r="LKV116" s="9"/>
      <c r="LKW116" s="9"/>
      <c r="LKX116" s="9"/>
      <c r="LKY116" s="9"/>
      <c r="LKZ116" s="9"/>
      <c r="LLA116" s="9"/>
      <c r="LLB116" s="9"/>
      <c r="LLC116" s="9"/>
      <c r="LLD116" s="9"/>
      <c r="LLE116" s="9"/>
      <c r="LLF116" s="9"/>
      <c r="LLG116" s="9"/>
      <c r="LLH116" s="9"/>
      <c r="LLI116" s="9"/>
      <c r="LLJ116" s="9"/>
      <c r="LLK116" s="9"/>
      <c r="LLL116" s="9"/>
      <c r="LLM116" s="9"/>
      <c r="LLN116" s="9"/>
      <c r="LLO116" s="9"/>
      <c r="LLP116" s="9"/>
      <c r="LLQ116" s="9"/>
      <c r="LLR116" s="9"/>
      <c r="LLS116" s="9"/>
      <c r="LLT116" s="9"/>
      <c r="LLU116" s="9"/>
      <c r="LLV116" s="9"/>
      <c r="LLW116" s="9"/>
      <c r="LLX116" s="9"/>
      <c r="LLY116" s="9"/>
      <c r="LLZ116" s="9"/>
      <c r="LMA116" s="9"/>
      <c r="LMB116" s="9"/>
      <c r="LMC116" s="9"/>
      <c r="LMD116" s="9"/>
      <c r="LME116" s="9"/>
      <c r="LMF116" s="9"/>
      <c r="LMG116" s="9"/>
      <c r="LMH116" s="9"/>
      <c r="LMI116" s="9"/>
      <c r="LMJ116" s="9"/>
      <c r="LMK116" s="9"/>
      <c r="LML116" s="9"/>
      <c r="LMM116" s="9"/>
      <c r="LMN116" s="9"/>
      <c r="LMO116" s="9"/>
      <c r="LMP116" s="9"/>
      <c r="LMQ116" s="9"/>
      <c r="LMR116" s="9"/>
      <c r="LMS116" s="9"/>
      <c r="LMT116" s="9"/>
      <c r="LMU116" s="9"/>
      <c r="LMV116" s="9"/>
      <c r="LMW116" s="9"/>
      <c r="LMX116" s="9"/>
      <c r="LMY116" s="9"/>
      <c r="LMZ116" s="9"/>
      <c r="LNA116" s="9"/>
      <c r="LNB116" s="9"/>
      <c r="LNC116" s="9"/>
      <c r="LND116" s="9"/>
      <c r="LNE116" s="9"/>
      <c r="LNF116" s="9"/>
      <c r="LNG116" s="9"/>
      <c r="LNH116" s="9"/>
      <c r="LNI116" s="9"/>
      <c r="LNJ116" s="9"/>
      <c r="LNK116" s="9"/>
      <c r="LNL116" s="9"/>
      <c r="LNM116" s="9"/>
      <c r="LNN116" s="9"/>
      <c r="LNO116" s="9"/>
      <c r="LNP116" s="9"/>
      <c r="LNQ116" s="9"/>
      <c r="LNR116" s="9"/>
      <c r="LNS116" s="9"/>
      <c r="LNT116" s="9"/>
      <c r="LNU116" s="9"/>
      <c r="LNV116" s="9"/>
      <c r="LNW116" s="9"/>
      <c r="LNX116" s="9"/>
      <c r="LNY116" s="9"/>
      <c r="LNZ116" s="9"/>
      <c r="LOA116" s="9"/>
      <c r="LOB116" s="9"/>
      <c r="LOC116" s="9"/>
      <c r="LOD116" s="9"/>
      <c r="LOE116" s="9"/>
      <c r="LOF116" s="9"/>
      <c r="LOG116" s="9"/>
      <c r="LOH116" s="9"/>
      <c r="LOI116" s="9"/>
      <c r="LOJ116" s="9"/>
      <c r="LOK116" s="9"/>
      <c r="LOL116" s="9"/>
      <c r="LOM116" s="9"/>
      <c r="LON116" s="9"/>
      <c r="LOO116" s="9"/>
      <c r="LOP116" s="9"/>
      <c r="LOQ116" s="9"/>
      <c r="LOR116" s="9"/>
      <c r="LOS116" s="9"/>
      <c r="LOT116" s="9"/>
      <c r="LOU116" s="9"/>
      <c r="LOV116" s="9"/>
      <c r="LOW116" s="9"/>
      <c r="LOX116" s="9"/>
      <c r="LOY116" s="9"/>
      <c r="LOZ116" s="9"/>
      <c r="LPA116" s="9"/>
      <c r="LPB116" s="9"/>
      <c r="LPC116" s="9"/>
      <c r="LPD116" s="9"/>
      <c r="LPE116" s="9"/>
      <c r="LPF116" s="9"/>
      <c r="LPG116" s="9"/>
      <c r="LPH116" s="9"/>
      <c r="LPI116" s="9"/>
      <c r="LPJ116" s="9"/>
      <c r="LPK116" s="9"/>
      <c r="LPL116" s="9"/>
      <c r="LPM116" s="9"/>
      <c r="LPN116" s="9"/>
      <c r="LPO116" s="9"/>
      <c r="LPP116" s="9"/>
      <c r="LPQ116" s="9"/>
      <c r="LPR116" s="9"/>
      <c r="LPS116" s="9"/>
      <c r="LPT116" s="9"/>
      <c r="LPU116" s="9"/>
      <c r="LPV116" s="9"/>
      <c r="LPW116" s="9"/>
      <c r="LPX116" s="9"/>
      <c r="LPY116" s="9"/>
      <c r="LPZ116" s="9"/>
      <c r="LQA116" s="9"/>
      <c r="LQB116" s="9"/>
      <c r="LQC116" s="9"/>
      <c r="LQD116" s="9"/>
      <c r="LQE116" s="9"/>
      <c r="LQF116" s="9"/>
      <c r="LQG116" s="9"/>
      <c r="LQH116" s="9"/>
      <c r="LQI116" s="9"/>
      <c r="LQJ116" s="9"/>
      <c r="LQK116" s="9"/>
      <c r="LQL116" s="9"/>
      <c r="LQM116" s="9"/>
      <c r="LQN116" s="9"/>
      <c r="LQO116" s="9"/>
      <c r="LQP116" s="9"/>
      <c r="LQQ116" s="9"/>
      <c r="LQR116" s="9"/>
      <c r="LQS116" s="9"/>
      <c r="LQT116" s="9"/>
      <c r="LQU116" s="9"/>
      <c r="LQV116" s="9"/>
      <c r="LQW116" s="9"/>
      <c r="LQX116" s="9"/>
      <c r="LQY116" s="9"/>
      <c r="LQZ116" s="9"/>
      <c r="LRA116" s="9"/>
      <c r="LRB116" s="9"/>
      <c r="LRC116" s="9"/>
      <c r="LRD116" s="9"/>
      <c r="LRE116" s="9"/>
      <c r="LRF116" s="9"/>
      <c r="LRG116" s="9"/>
      <c r="LRH116" s="9"/>
      <c r="LRI116" s="9"/>
      <c r="LRJ116" s="9"/>
      <c r="LRK116" s="9"/>
      <c r="LRL116" s="9"/>
      <c r="LRM116" s="9"/>
      <c r="LRN116" s="9"/>
      <c r="LRO116" s="9"/>
      <c r="LRP116" s="9"/>
      <c r="LRQ116" s="9"/>
      <c r="LRR116" s="9"/>
      <c r="LRS116" s="9"/>
      <c r="LRT116" s="9"/>
      <c r="LRU116" s="9"/>
      <c r="LRV116" s="9"/>
      <c r="LRW116" s="9"/>
      <c r="LRX116" s="9"/>
      <c r="LRY116" s="9"/>
      <c r="LRZ116" s="9"/>
      <c r="LSA116" s="9"/>
      <c r="LSB116" s="9"/>
      <c r="LSC116" s="9"/>
      <c r="LSD116" s="9"/>
      <c r="LSE116" s="9"/>
      <c r="LSF116" s="9"/>
      <c r="LSG116" s="9"/>
      <c r="LSH116" s="9"/>
      <c r="LSI116" s="9"/>
      <c r="LSJ116" s="9"/>
      <c r="LSK116" s="9"/>
      <c r="LSL116" s="9"/>
      <c r="LSM116" s="9"/>
      <c r="LSN116" s="9"/>
      <c r="LSO116" s="9"/>
      <c r="LSP116" s="9"/>
      <c r="LSQ116" s="9"/>
      <c r="LSR116" s="9"/>
      <c r="LSS116" s="9"/>
      <c r="LST116" s="9"/>
      <c r="LSU116" s="9"/>
      <c r="LSV116" s="9"/>
      <c r="LSW116" s="9"/>
      <c r="LSX116" s="9"/>
      <c r="LSY116" s="9"/>
      <c r="LSZ116" s="9"/>
      <c r="LTA116" s="9"/>
      <c r="LTB116" s="9"/>
      <c r="LTC116" s="9"/>
      <c r="LTD116" s="9"/>
      <c r="LTE116" s="9"/>
      <c r="LTF116" s="9"/>
      <c r="LTG116" s="9"/>
      <c r="LTH116" s="9"/>
      <c r="LTI116" s="9"/>
      <c r="LTJ116" s="9"/>
      <c r="LTK116" s="9"/>
      <c r="LTL116" s="9"/>
      <c r="LTM116" s="9"/>
      <c r="LTN116" s="9"/>
      <c r="LTO116" s="9"/>
      <c r="LTP116" s="9"/>
      <c r="LTQ116" s="9"/>
      <c r="LTR116" s="9"/>
      <c r="LTS116" s="9"/>
      <c r="LTT116" s="9"/>
      <c r="LTU116" s="9"/>
      <c r="LTV116" s="9"/>
      <c r="LTW116" s="9"/>
      <c r="LTX116" s="9"/>
      <c r="LTY116" s="9"/>
      <c r="LTZ116" s="9"/>
      <c r="LUA116" s="9"/>
      <c r="LUB116" s="9"/>
      <c r="LUC116" s="9"/>
      <c r="LUD116" s="9"/>
      <c r="LUE116" s="9"/>
      <c r="LUF116" s="9"/>
      <c r="LUG116" s="9"/>
      <c r="LUH116" s="9"/>
      <c r="LUI116" s="9"/>
      <c r="LUJ116" s="9"/>
      <c r="LUK116" s="9"/>
      <c r="LUL116" s="9"/>
      <c r="LUM116" s="9"/>
      <c r="LUN116" s="9"/>
      <c r="LUO116" s="9"/>
      <c r="LUP116" s="9"/>
      <c r="LUQ116" s="9"/>
      <c r="LUR116" s="9"/>
      <c r="LUS116" s="9"/>
      <c r="LUT116" s="9"/>
      <c r="LUU116" s="9"/>
      <c r="LUV116" s="9"/>
      <c r="LUW116" s="9"/>
      <c r="LUX116" s="9"/>
      <c r="LUY116" s="9"/>
      <c r="LUZ116" s="9"/>
      <c r="LVA116" s="9"/>
      <c r="LVB116" s="9"/>
      <c r="LVC116" s="9"/>
      <c r="LVD116" s="9"/>
      <c r="LVE116" s="9"/>
      <c r="LVF116" s="9"/>
      <c r="LVG116" s="9"/>
      <c r="LVH116" s="9"/>
      <c r="LVI116" s="9"/>
      <c r="LVJ116" s="9"/>
      <c r="LVK116" s="9"/>
      <c r="LVL116" s="9"/>
      <c r="LVM116" s="9"/>
      <c r="LVN116" s="9"/>
      <c r="LVO116" s="9"/>
      <c r="LVP116" s="9"/>
      <c r="LVQ116" s="9"/>
      <c r="LVR116" s="9"/>
      <c r="LVS116" s="9"/>
      <c r="LVT116" s="9"/>
      <c r="LVU116" s="9"/>
      <c r="LVV116" s="9"/>
      <c r="LVW116" s="9"/>
      <c r="LVX116" s="9"/>
      <c r="LVY116" s="9"/>
      <c r="LVZ116" s="9"/>
      <c r="LWA116" s="9"/>
      <c r="LWB116" s="9"/>
      <c r="LWC116" s="9"/>
      <c r="LWD116" s="9"/>
      <c r="LWE116" s="9"/>
      <c r="LWF116" s="9"/>
      <c r="LWG116" s="9"/>
      <c r="LWH116" s="9"/>
      <c r="LWI116" s="9"/>
      <c r="LWJ116" s="9"/>
      <c r="LWK116" s="9"/>
      <c r="LWL116" s="9"/>
      <c r="LWM116" s="9"/>
      <c r="LWN116" s="9"/>
      <c r="LWO116" s="9"/>
      <c r="LWP116" s="9"/>
      <c r="LWQ116" s="9"/>
      <c r="LWR116" s="9"/>
      <c r="LWS116" s="9"/>
      <c r="LWT116" s="9"/>
      <c r="LWU116" s="9"/>
      <c r="LWV116" s="9"/>
      <c r="LWW116" s="9"/>
      <c r="LWX116" s="9"/>
      <c r="LWY116" s="9"/>
      <c r="LWZ116" s="9"/>
      <c r="LXA116" s="9"/>
      <c r="LXB116" s="9"/>
      <c r="LXC116" s="9"/>
      <c r="LXD116" s="9"/>
      <c r="LXE116" s="9"/>
      <c r="LXF116" s="9"/>
      <c r="LXG116" s="9"/>
      <c r="LXH116" s="9"/>
      <c r="LXI116" s="9"/>
      <c r="LXJ116" s="9"/>
      <c r="LXK116" s="9"/>
      <c r="LXL116" s="9"/>
      <c r="LXM116" s="9"/>
      <c r="LXN116" s="9"/>
      <c r="LXO116" s="9"/>
      <c r="LXP116" s="9"/>
      <c r="LXQ116" s="9"/>
      <c r="LXR116" s="9"/>
      <c r="LXS116" s="9"/>
      <c r="LXT116" s="9"/>
      <c r="LXU116" s="9"/>
      <c r="LXV116" s="9"/>
      <c r="LXW116" s="9"/>
      <c r="LXX116" s="9"/>
      <c r="LXY116" s="9"/>
      <c r="LXZ116" s="9"/>
      <c r="LYA116" s="9"/>
      <c r="LYB116" s="9"/>
      <c r="LYC116" s="9"/>
      <c r="LYD116" s="9"/>
      <c r="LYE116" s="9"/>
      <c r="LYF116" s="9"/>
      <c r="LYG116" s="9"/>
      <c r="LYH116" s="9"/>
      <c r="LYI116" s="9"/>
      <c r="LYJ116" s="9"/>
      <c r="LYK116" s="9"/>
      <c r="LYL116" s="9"/>
      <c r="LYM116" s="9"/>
      <c r="LYN116" s="9"/>
      <c r="LYO116" s="9"/>
      <c r="LYP116" s="9"/>
      <c r="LYQ116" s="9"/>
      <c r="LYR116" s="9"/>
      <c r="LYS116" s="9"/>
      <c r="LYT116" s="9"/>
      <c r="LYU116" s="9"/>
      <c r="LYV116" s="9"/>
      <c r="LYW116" s="9"/>
      <c r="LYX116" s="9"/>
      <c r="LYY116" s="9"/>
      <c r="LYZ116" s="9"/>
      <c r="LZA116" s="9"/>
      <c r="LZB116" s="9"/>
      <c r="LZC116" s="9"/>
      <c r="LZD116" s="9"/>
      <c r="LZE116" s="9"/>
      <c r="LZF116" s="9"/>
      <c r="LZG116" s="9"/>
      <c r="LZH116" s="9"/>
      <c r="LZI116" s="9"/>
      <c r="LZJ116" s="9"/>
      <c r="LZK116" s="9"/>
      <c r="LZL116" s="9"/>
      <c r="LZM116" s="9"/>
      <c r="LZN116" s="9"/>
      <c r="LZO116" s="9"/>
      <c r="LZP116" s="9"/>
      <c r="LZQ116" s="9"/>
      <c r="LZR116" s="9"/>
      <c r="LZS116" s="9"/>
      <c r="LZT116" s="9"/>
      <c r="LZU116" s="9"/>
      <c r="LZV116" s="9"/>
      <c r="LZW116" s="9"/>
      <c r="LZX116" s="9"/>
      <c r="LZY116" s="9"/>
      <c r="LZZ116" s="9"/>
      <c r="MAA116" s="9"/>
      <c r="MAB116" s="9"/>
      <c r="MAC116" s="9"/>
      <c r="MAD116" s="9"/>
      <c r="MAE116" s="9"/>
      <c r="MAF116" s="9"/>
      <c r="MAG116" s="9"/>
      <c r="MAH116" s="9"/>
      <c r="MAI116" s="9"/>
      <c r="MAJ116" s="9"/>
      <c r="MAK116" s="9"/>
      <c r="MAL116" s="9"/>
      <c r="MAM116" s="9"/>
      <c r="MAN116" s="9"/>
      <c r="MAO116" s="9"/>
      <c r="MAP116" s="9"/>
      <c r="MAQ116" s="9"/>
      <c r="MAR116" s="9"/>
      <c r="MAS116" s="9"/>
      <c r="MAT116" s="9"/>
      <c r="MAU116" s="9"/>
      <c r="MAV116" s="9"/>
      <c r="MAW116" s="9"/>
      <c r="MAX116" s="9"/>
      <c r="MAY116" s="9"/>
      <c r="MAZ116" s="9"/>
      <c r="MBA116" s="9"/>
      <c r="MBB116" s="9"/>
      <c r="MBC116" s="9"/>
      <c r="MBD116" s="9"/>
      <c r="MBE116" s="9"/>
      <c r="MBF116" s="9"/>
      <c r="MBG116" s="9"/>
      <c r="MBH116" s="9"/>
      <c r="MBI116" s="9"/>
      <c r="MBJ116" s="9"/>
      <c r="MBK116" s="9"/>
      <c r="MBL116" s="9"/>
      <c r="MBM116" s="9"/>
      <c r="MBN116" s="9"/>
      <c r="MBO116" s="9"/>
      <c r="MBP116" s="9"/>
      <c r="MBQ116" s="9"/>
      <c r="MBR116" s="9"/>
      <c r="MBS116" s="9"/>
      <c r="MBT116" s="9"/>
      <c r="MBU116" s="9"/>
      <c r="MBV116" s="9"/>
      <c r="MBW116" s="9"/>
      <c r="MBX116" s="9"/>
      <c r="MBY116" s="9"/>
      <c r="MBZ116" s="9"/>
      <c r="MCA116" s="9"/>
      <c r="MCB116" s="9"/>
      <c r="MCC116" s="9"/>
      <c r="MCD116" s="9"/>
      <c r="MCE116" s="9"/>
      <c r="MCF116" s="9"/>
      <c r="MCG116" s="9"/>
      <c r="MCH116" s="9"/>
      <c r="MCI116" s="9"/>
      <c r="MCJ116" s="9"/>
      <c r="MCK116" s="9"/>
      <c r="MCL116" s="9"/>
      <c r="MCM116" s="9"/>
      <c r="MCN116" s="9"/>
      <c r="MCO116" s="9"/>
      <c r="MCP116" s="9"/>
      <c r="MCQ116" s="9"/>
      <c r="MCR116" s="9"/>
      <c r="MCS116" s="9"/>
      <c r="MCT116" s="9"/>
      <c r="MCU116" s="9"/>
      <c r="MCV116" s="9"/>
      <c r="MCW116" s="9"/>
      <c r="MCX116" s="9"/>
      <c r="MCY116" s="9"/>
      <c r="MCZ116" s="9"/>
      <c r="MDA116" s="9"/>
      <c r="MDB116" s="9"/>
      <c r="MDC116" s="9"/>
      <c r="MDD116" s="9"/>
      <c r="MDE116" s="9"/>
      <c r="MDF116" s="9"/>
      <c r="MDG116" s="9"/>
      <c r="MDH116" s="9"/>
      <c r="MDI116" s="9"/>
      <c r="MDJ116" s="9"/>
      <c r="MDK116" s="9"/>
      <c r="MDL116" s="9"/>
      <c r="MDM116" s="9"/>
      <c r="MDN116" s="9"/>
      <c r="MDO116" s="9"/>
      <c r="MDP116" s="9"/>
      <c r="MDQ116" s="9"/>
      <c r="MDR116" s="9"/>
      <c r="MDS116" s="9"/>
      <c r="MDT116" s="9"/>
      <c r="MDU116" s="9"/>
      <c r="MDV116" s="9"/>
      <c r="MDW116" s="9"/>
      <c r="MDX116" s="9"/>
      <c r="MDY116" s="9"/>
      <c r="MDZ116" s="9"/>
      <c r="MEA116" s="9"/>
      <c r="MEB116" s="9"/>
      <c r="MEC116" s="9"/>
      <c r="MED116" s="9"/>
      <c r="MEE116" s="9"/>
      <c r="MEF116" s="9"/>
      <c r="MEG116" s="9"/>
      <c r="MEH116" s="9"/>
      <c r="MEI116" s="9"/>
      <c r="MEJ116" s="9"/>
      <c r="MEK116" s="9"/>
      <c r="MEL116" s="9"/>
      <c r="MEM116" s="9"/>
      <c r="MEN116" s="9"/>
      <c r="MEO116" s="9"/>
      <c r="MEP116" s="9"/>
      <c r="MEQ116" s="9"/>
      <c r="MER116" s="9"/>
      <c r="MES116" s="9"/>
      <c r="MET116" s="9"/>
      <c r="MEU116" s="9"/>
      <c r="MEV116" s="9"/>
      <c r="MEW116" s="9"/>
      <c r="MEX116" s="9"/>
      <c r="MEY116" s="9"/>
      <c r="MEZ116" s="9"/>
      <c r="MFA116" s="9"/>
      <c r="MFB116" s="9"/>
      <c r="MFC116" s="9"/>
      <c r="MFD116" s="9"/>
      <c r="MFE116" s="9"/>
      <c r="MFF116" s="9"/>
      <c r="MFG116" s="9"/>
      <c r="MFH116" s="9"/>
      <c r="MFI116" s="9"/>
      <c r="MFJ116" s="9"/>
      <c r="MFK116" s="9"/>
      <c r="MFL116" s="9"/>
      <c r="MFM116" s="9"/>
      <c r="MFN116" s="9"/>
      <c r="MFO116" s="9"/>
      <c r="MFP116" s="9"/>
      <c r="MFQ116" s="9"/>
      <c r="MFR116" s="9"/>
      <c r="MFS116" s="9"/>
      <c r="MFT116" s="9"/>
      <c r="MFU116" s="9"/>
      <c r="MFV116" s="9"/>
      <c r="MFW116" s="9"/>
      <c r="MFX116" s="9"/>
      <c r="MFY116" s="9"/>
      <c r="MFZ116" s="9"/>
      <c r="MGA116" s="9"/>
      <c r="MGB116" s="9"/>
      <c r="MGC116" s="9"/>
      <c r="MGD116" s="9"/>
      <c r="MGE116" s="9"/>
      <c r="MGF116" s="9"/>
      <c r="MGG116" s="9"/>
      <c r="MGH116" s="9"/>
      <c r="MGI116" s="9"/>
      <c r="MGJ116" s="9"/>
      <c r="MGK116" s="9"/>
      <c r="MGL116" s="9"/>
      <c r="MGM116" s="9"/>
      <c r="MGN116" s="9"/>
      <c r="MGO116" s="9"/>
      <c r="MGP116" s="9"/>
      <c r="MGQ116" s="9"/>
      <c r="MGR116" s="9"/>
      <c r="MGS116" s="9"/>
      <c r="MGT116" s="9"/>
      <c r="MGU116" s="9"/>
      <c r="MGV116" s="9"/>
      <c r="MGW116" s="9"/>
      <c r="MGX116" s="9"/>
      <c r="MGY116" s="9"/>
      <c r="MGZ116" s="9"/>
      <c r="MHA116" s="9"/>
      <c r="MHB116" s="9"/>
      <c r="MHC116" s="9"/>
      <c r="MHD116" s="9"/>
      <c r="MHE116" s="9"/>
      <c r="MHF116" s="9"/>
      <c r="MHG116" s="9"/>
      <c r="MHH116" s="9"/>
      <c r="MHI116" s="9"/>
      <c r="MHJ116" s="9"/>
      <c r="MHK116" s="9"/>
      <c r="MHL116" s="9"/>
      <c r="MHM116" s="9"/>
      <c r="MHN116" s="9"/>
      <c r="MHO116" s="9"/>
      <c r="MHP116" s="9"/>
      <c r="MHQ116" s="9"/>
      <c r="MHR116" s="9"/>
      <c r="MHS116" s="9"/>
      <c r="MHT116" s="9"/>
      <c r="MHU116" s="9"/>
      <c r="MHV116" s="9"/>
      <c r="MHW116" s="9"/>
      <c r="MHX116" s="9"/>
      <c r="MHY116" s="9"/>
      <c r="MHZ116" s="9"/>
      <c r="MIA116" s="9"/>
      <c r="MIB116" s="9"/>
      <c r="MIC116" s="9"/>
      <c r="MID116" s="9"/>
      <c r="MIE116" s="9"/>
      <c r="MIF116" s="9"/>
      <c r="MIG116" s="9"/>
      <c r="MIH116" s="9"/>
      <c r="MII116" s="9"/>
      <c r="MIJ116" s="9"/>
      <c r="MIK116" s="9"/>
      <c r="MIL116" s="9"/>
      <c r="MIM116" s="9"/>
      <c r="MIN116" s="9"/>
      <c r="MIO116" s="9"/>
      <c r="MIP116" s="9"/>
      <c r="MIQ116" s="9"/>
      <c r="MIR116" s="9"/>
      <c r="MIS116" s="9"/>
      <c r="MIT116" s="9"/>
      <c r="MIU116" s="9"/>
      <c r="MIV116" s="9"/>
      <c r="MIW116" s="9"/>
      <c r="MIX116" s="9"/>
      <c r="MIY116" s="9"/>
      <c r="MIZ116" s="9"/>
      <c r="MJA116" s="9"/>
      <c r="MJB116" s="9"/>
      <c r="MJC116" s="9"/>
      <c r="MJD116" s="9"/>
      <c r="MJE116" s="9"/>
      <c r="MJF116" s="9"/>
      <c r="MJG116" s="9"/>
      <c r="MJH116" s="9"/>
      <c r="MJI116" s="9"/>
      <c r="MJJ116" s="9"/>
      <c r="MJK116" s="9"/>
      <c r="MJL116" s="9"/>
      <c r="MJM116" s="9"/>
      <c r="MJN116" s="9"/>
      <c r="MJO116" s="9"/>
      <c r="MJP116" s="9"/>
      <c r="MJQ116" s="9"/>
      <c r="MJR116" s="9"/>
      <c r="MJS116" s="9"/>
      <c r="MJT116" s="9"/>
      <c r="MJU116" s="9"/>
      <c r="MJV116" s="9"/>
      <c r="MJW116" s="9"/>
      <c r="MJX116" s="9"/>
      <c r="MJY116" s="9"/>
      <c r="MJZ116" s="9"/>
      <c r="MKA116" s="9"/>
      <c r="MKB116" s="9"/>
      <c r="MKC116" s="9"/>
      <c r="MKD116" s="9"/>
      <c r="MKE116" s="9"/>
      <c r="MKF116" s="9"/>
      <c r="MKG116" s="9"/>
      <c r="MKH116" s="9"/>
      <c r="MKI116" s="9"/>
      <c r="MKJ116" s="9"/>
      <c r="MKK116" s="9"/>
      <c r="MKL116" s="9"/>
      <c r="MKM116" s="9"/>
      <c r="MKN116" s="9"/>
      <c r="MKO116" s="9"/>
      <c r="MKP116" s="9"/>
      <c r="MKQ116" s="9"/>
      <c r="MKR116" s="9"/>
      <c r="MKS116" s="9"/>
      <c r="MKT116" s="9"/>
      <c r="MKU116" s="9"/>
      <c r="MKV116" s="9"/>
      <c r="MKW116" s="9"/>
      <c r="MKX116" s="9"/>
      <c r="MKY116" s="9"/>
      <c r="MKZ116" s="9"/>
      <c r="MLA116" s="9"/>
      <c r="MLB116" s="9"/>
      <c r="MLC116" s="9"/>
      <c r="MLD116" s="9"/>
      <c r="MLE116" s="9"/>
      <c r="MLF116" s="9"/>
      <c r="MLG116" s="9"/>
      <c r="MLH116" s="9"/>
      <c r="MLI116" s="9"/>
      <c r="MLJ116" s="9"/>
      <c r="MLK116" s="9"/>
      <c r="MLL116" s="9"/>
      <c r="MLM116" s="9"/>
      <c r="MLN116" s="9"/>
      <c r="MLO116" s="9"/>
      <c r="MLP116" s="9"/>
      <c r="MLQ116" s="9"/>
      <c r="MLR116" s="9"/>
      <c r="MLS116" s="9"/>
      <c r="MLT116" s="9"/>
      <c r="MLU116" s="9"/>
      <c r="MLV116" s="9"/>
      <c r="MLW116" s="9"/>
      <c r="MLX116" s="9"/>
      <c r="MLY116" s="9"/>
      <c r="MLZ116" s="9"/>
      <c r="MMA116" s="9"/>
      <c r="MMB116" s="9"/>
      <c r="MMC116" s="9"/>
      <c r="MMD116" s="9"/>
      <c r="MME116" s="9"/>
      <c r="MMF116" s="9"/>
      <c r="MMG116" s="9"/>
      <c r="MMH116" s="9"/>
      <c r="MMI116" s="9"/>
      <c r="MMJ116" s="9"/>
      <c r="MMK116" s="9"/>
      <c r="MML116" s="9"/>
      <c r="MMM116" s="9"/>
      <c r="MMN116" s="9"/>
      <c r="MMO116" s="9"/>
      <c r="MMP116" s="9"/>
      <c r="MMQ116" s="9"/>
      <c r="MMR116" s="9"/>
      <c r="MMS116" s="9"/>
      <c r="MMT116" s="9"/>
      <c r="MMU116" s="9"/>
      <c r="MMV116" s="9"/>
      <c r="MMW116" s="9"/>
      <c r="MMX116" s="9"/>
      <c r="MMY116" s="9"/>
      <c r="MMZ116" s="9"/>
      <c r="MNA116" s="9"/>
      <c r="MNB116" s="9"/>
      <c r="MNC116" s="9"/>
      <c r="MND116" s="9"/>
      <c r="MNE116" s="9"/>
      <c r="MNF116" s="9"/>
      <c r="MNG116" s="9"/>
      <c r="MNH116" s="9"/>
      <c r="MNI116" s="9"/>
      <c r="MNJ116" s="9"/>
      <c r="MNK116" s="9"/>
      <c r="MNL116" s="9"/>
      <c r="MNM116" s="9"/>
      <c r="MNN116" s="9"/>
      <c r="MNO116" s="9"/>
      <c r="MNP116" s="9"/>
      <c r="MNQ116" s="9"/>
      <c r="MNR116" s="9"/>
      <c r="MNS116" s="9"/>
      <c r="MNT116" s="9"/>
      <c r="MNU116" s="9"/>
      <c r="MNV116" s="9"/>
      <c r="MNW116" s="9"/>
      <c r="MNX116" s="9"/>
      <c r="MNY116" s="9"/>
      <c r="MNZ116" s="9"/>
      <c r="MOA116" s="9"/>
      <c r="MOB116" s="9"/>
      <c r="MOC116" s="9"/>
      <c r="MOD116" s="9"/>
      <c r="MOE116" s="9"/>
      <c r="MOF116" s="9"/>
      <c r="MOG116" s="9"/>
      <c r="MOH116" s="9"/>
      <c r="MOI116" s="9"/>
      <c r="MOJ116" s="9"/>
      <c r="MOK116" s="9"/>
      <c r="MOL116" s="9"/>
      <c r="MOM116" s="9"/>
      <c r="MON116" s="9"/>
      <c r="MOO116" s="9"/>
      <c r="MOP116" s="9"/>
      <c r="MOQ116" s="9"/>
      <c r="MOR116" s="9"/>
      <c r="MOS116" s="9"/>
      <c r="MOT116" s="9"/>
      <c r="MOU116" s="9"/>
      <c r="MOV116" s="9"/>
      <c r="MOW116" s="9"/>
      <c r="MOX116" s="9"/>
      <c r="MOY116" s="9"/>
      <c r="MOZ116" s="9"/>
      <c r="MPA116" s="9"/>
      <c r="MPB116" s="9"/>
      <c r="MPC116" s="9"/>
      <c r="MPD116" s="9"/>
      <c r="MPE116" s="9"/>
      <c r="MPF116" s="9"/>
      <c r="MPG116" s="9"/>
      <c r="MPH116" s="9"/>
      <c r="MPI116" s="9"/>
      <c r="MPJ116" s="9"/>
      <c r="MPK116" s="9"/>
      <c r="MPL116" s="9"/>
      <c r="MPM116" s="9"/>
      <c r="MPN116" s="9"/>
      <c r="MPO116" s="9"/>
      <c r="MPP116" s="9"/>
      <c r="MPQ116" s="9"/>
      <c r="MPR116" s="9"/>
      <c r="MPS116" s="9"/>
      <c r="MPT116" s="9"/>
      <c r="MPU116" s="9"/>
      <c r="MPV116" s="9"/>
      <c r="MPW116" s="9"/>
      <c r="MPX116" s="9"/>
      <c r="MPY116" s="9"/>
      <c r="MPZ116" s="9"/>
      <c r="MQA116" s="9"/>
      <c r="MQB116" s="9"/>
      <c r="MQC116" s="9"/>
      <c r="MQD116" s="9"/>
      <c r="MQE116" s="9"/>
      <c r="MQF116" s="9"/>
      <c r="MQG116" s="9"/>
      <c r="MQH116" s="9"/>
      <c r="MQI116" s="9"/>
      <c r="MQJ116" s="9"/>
      <c r="MQK116" s="9"/>
      <c r="MQL116" s="9"/>
      <c r="MQM116" s="9"/>
      <c r="MQN116" s="9"/>
      <c r="MQO116" s="9"/>
      <c r="MQP116" s="9"/>
      <c r="MQQ116" s="9"/>
      <c r="MQR116" s="9"/>
      <c r="MQS116" s="9"/>
      <c r="MQT116" s="9"/>
      <c r="MQU116" s="9"/>
      <c r="MQV116" s="9"/>
      <c r="MQW116" s="9"/>
      <c r="MQX116" s="9"/>
      <c r="MQY116" s="9"/>
      <c r="MQZ116" s="9"/>
      <c r="MRA116" s="9"/>
      <c r="MRB116" s="9"/>
      <c r="MRC116" s="9"/>
      <c r="MRD116" s="9"/>
      <c r="MRE116" s="9"/>
      <c r="MRF116" s="9"/>
      <c r="MRG116" s="9"/>
      <c r="MRH116" s="9"/>
      <c r="MRI116" s="9"/>
      <c r="MRJ116" s="9"/>
      <c r="MRK116" s="9"/>
      <c r="MRL116" s="9"/>
      <c r="MRM116" s="9"/>
      <c r="MRN116" s="9"/>
      <c r="MRO116" s="9"/>
      <c r="MRP116" s="9"/>
      <c r="MRQ116" s="9"/>
      <c r="MRR116" s="9"/>
      <c r="MRS116" s="9"/>
      <c r="MRT116" s="9"/>
      <c r="MRU116" s="9"/>
      <c r="MRV116" s="9"/>
      <c r="MRW116" s="9"/>
      <c r="MRX116" s="9"/>
      <c r="MRY116" s="9"/>
      <c r="MRZ116" s="9"/>
      <c r="MSA116" s="9"/>
      <c r="MSB116" s="9"/>
      <c r="MSC116" s="9"/>
      <c r="MSD116" s="9"/>
      <c r="MSE116" s="9"/>
      <c r="MSF116" s="9"/>
      <c r="MSG116" s="9"/>
      <c r="MSH116" s="9"/>
      <c r="MSI116" s="9"/>
      <c r="MSJ116" s="9"/>
      <c r="MSK116" s="9"/>
      <c r="MSL116" s="9"/>
      <c r="MSM116" s="9"/>
      <c r="MSN116" s="9"/>
      <c r="MSO116" s="9"/>
      <c r="MSP116" s="9"/>
      <c r="MSQ116" s="9"/>
      <c r="MSR116" s="9"/>
      <c r="MSS116" s="9"/>
      <c r="MST116" s="9"/>
      <c r="MSU116" s="9"/>
      <c r="MSV116" s="9"/>
      <c r="MSW116" s="9"/>
      <c r="MSX116" s="9"/>
      <c r="MSY116" s="9"/>
      <c r="MSZ116" s="9"/>
      <c r="MTA116" s="9"/>
      <c r="MTB116" s="9"/>
      <c r="MTC116" s="9"/>
      <c r="MTD116" s="9"/>
      <c r="MTE116" s="9"/>
      <c r="MTF116" s="9"/>
      <c r="MTG116" s="9"/>
      <c r="MTH116" s="9"/>
      <c r="MTI116" s="9"/>
      <c r="MTJ116" s="9"/>
      <c r="MTK116" s="9"/>
      <c r="MTL116" s="9"/>
      <c r="MTM116" s="9"/>
      <c r="MTN116" s="9"/>
      <c r="MTO116" s="9"/>
      <c r="MTP116" s="9"/>
      <c r="MTQ116" s="9"/>
      <c r="MTR116" s="9"/>
      <c r="MTS116" s="9"/>
      <c r="MTT116" s="9"/>
      <c r="MTU116" s="9"/>
      <c r="MTV116" s="9"/>
      <c r="MTW116" s="9"/>
      <c r="MTX116" s="9"/>
      <c r="MTY116" s="9"/>
      <c r="MTZ116" s="9"/>
      <c r="MUA116" s="9"/>
      <c r="MUB116" s="9"/>
      <c r="MUC116" s="9"/>
      <c r="MUD116" s="9"/>
      <c r="MUE116" s="9"/>
      <c r="MUF116" s="9"/>
      <c r="MUG116" s="9"/>
      <c r="MUH116" s="9"/>
      <c r="MUI116" s="9"/>
      <c r="MUJ116" s="9"/>
      <c r="MUK116" s="9"/>
      <c r="MUL116" s="9"/>
      <c r="MUM116" s="9"/>
      <c r="MUN116" s="9"/>
      <c r="MUO116" s="9"/>
      <c r="MUP116" s="9"/>
      <c r="MUQ116" s="9"/>
      <c r="MUR116" s="9"/>
      <c r="MUS116" s="9"/>
      <c r="MUT116" s="9"/>
      <c r="MUU116" s="9"/>
      <c r="MUV116" s="9"/>
      <c r="MUW116" s="9"/>
      <c r="MUX116" s="9"/>
      <c r="MUY116" s="9"/>
      <c r="MUZ116" s="9"/>
      <c r="MVA116" s="9"/>
      <c r="MVB116" s="9"/>
      <c r="MVC116" s="9"/>
      <c r="MVD116" s="9"/>
      <c r="MVE116" s="9"/>
      <c r="MVF116" s="9"/>
      <c r="MVG116" s="9"/>
      <c r="MVH116" s="9"/>
      <c r="MVI116" s="9"/>
      <c r="MVJ116" s="9"/>
      <c r="MVK116" s="9"/>
      <c r="MVL116" s="9"/>
      <c r="MVM116" s="9"/>
      <c r="MVN116" s="9"/>
      <c r="MVO116" s="9"/>
      <c r="MVP116" s="9"/>
      <c r="MVQ116" s="9"/>
      <c r="MVR116" s="9"/>
      <c r="MVS116" s="9"/>
      <c r="MVT116" s="9"/>
      <c r="MVU116" s="9"/>
      <c r="MVV116" s="9"/>
      <c r="MVW116" s="9"/>
      <c r="MVX116" s="9"/>
      <c r="MVY116" s="9"/>
      <c r="MVZ116" s="9"/>
      <c r="MWA116" s="9"/>
      <c r="MWB116" s="9"/>
      <c r="MWC116" s="9"/>
      <c r="MWD116" s="9"/>
      <c r="MWE116" s="9"/>
      <c r="MWF116" s="9"/>
      <c r="MWG116" s="9"/>
      <c r="MWH116" s="9"/>
      <c r="MWI116" s="9"/>
      <c r="MWJ116" s="9"/>
      <c r="MWK116" s="9"/>
      <c r="MWL116" s="9"/>
      <c r="MWM116" s="9"/>
      <c r="MWN116" s="9"/>
      <c r="MWO116" s="9"/>
      <c r="MWP116" s="9"/>
      <c r="MWQ116" s="9"/>
      <c r="MWR116" s="9"/>
      <c r="MWS116" s="9"/>
      <c r="MWT116" s="9"/>
      <c r="MWU116" s="9"/>
      <c r="MWV116" s="9"/>
      <c r="MWW116" s="9"/>
      <c r="MWX116" s="9"/>
      <c r="MWY116" s="9"/>
      <c r="MWZ116" s="9"/>
      <c r="MXA116" s="9"/>
      <c r="MXB116" s="9"/>
      <c r="MXC116" s="9"/>
      <c r="MXD116" s="9"/>
      <c r="MXE116" s="9"/>
      <c r="MXF116" s="9"/>
      <c r="MXG116" s="9"/>
      <c r="MXH116" s="9"/>
      <c r="MXI116" s="9"/>
      <c r="MXJ116" s="9"/>
      <c r="MXK116" s="9"/>
      <c r="MXL116" s="9"/>
      <c r="MXM116" s="9"/>
      <c r="MXN116" s="9"/>
      <c r="MXO116" s="9"/>
      <c r="MXP116" s="9"/>
      <c r="MXQ116" s="9"/>
      <c r="MXR116" s="9"/>
      <c r="MXS116" s="9"/>
      <c r="MXT116" s="9"/>
      <c r="MXU116" s="9"/>
      <c r="MXV116" s="9"/>
      <c r="MXW116" s="9"/>
      <c r="MXX116" s="9"/>
      <c r="MXY116" s="9"/>
      <c r="MXZ116" s="9"/>
      <c r="MYA116" s="9"/>
      <c r="MYB116" s="9"/>
      <c r="MYC116" s="9"/>
      <c r="MYD116" s="9"/>
      <c r="MYE116" s="9"/>
      <c r="MYF116" s="9"/>
      <c r="MYG116" s="9"/>
      <c r="MYH116" s="9"/>
      <c r="MYI116" s="9"/>
      <c r="MYJ116" s="9"/>
      <c r="MYK116" s="9"/>
      <c r="MYL116" s="9"/>
      <c r="MYM116" s="9"/>
      <c r="MYN116" s="9"/>
      <c r="MYO116" s="9"/>
      <c r="MYP116" s="9"/>
      <c r="MYQ116" s="9"/>
      <c r="MYR116" s="9"/>
      <c r="MYS116" s="9"/>
      <c r="MYT116" s="9"/>
      <c r="MYU116" s="9"/>
      <c r="MYV116" s="9"/>
      <c r="MYW116" s="9"/>
      <c r="MYX116" s="9"/>
      <c r="MYY116" s="9"/>
      <c r="MYZ116" s="9"/>
      <c r="MZA116" s="9"/>
      <c r="MZB116" s="9"/>
      <c r="MZC116" s="9"/>
      <c r="MZD116" s="9"/>
      <c r="MZE116" s="9"/>
      <c r="MZF116" s="9"/>
      <c r="MZG116" s="9"/>
      <c r="MZH116" s="9"/>
      <c r="MZI116" s="9"/>
      <c r="MZJ116" s="9"/>
      <c r="MZK116" s="9"/>
      <c r="MZL116" s="9"/>
      <c r="MZM116" s="9"/>
      <c r="MZN116" s="9"/>
      <c r="MZO116" s="9"/>
      <c r="MZP116" s="9"/>
      <c r="MZQ116" s="9"/>
      <c r="MZR116" s="9"/>
      <c r="MZS116" s="9"/>
      <c r="MZT116" s="9"/>
      <c r="MZU116" s="9"/>
      <c r="MZV116" s="9"/>
      <c r="MZW116" s="9"/>
      <c r="MZX116" s="9"/>
      <c r="MZY116" s="9"/>
      <c r="MZZ116" s="9"/>
      <c r="NAA116" s="9"/>
      <c r="NAB116" s="9"/>
      <c r="NAC116" s="9"/>
      <c r="NAD116" s="9"/>
      <c r="NAE116" s="9"/>
      <c r="NAF116" s="9"/>
      <c r="NAG116" s="9"/>
      <c r="NAH116" s="9"/>
      <c r="NAI116" s="9"/>
      <c r="NAJ116" s="9"/>
      <c r="NAK116" s="9"/>
      <c r="NAL116" s="9"/>
      <c r="NAM116" s="9"/>
      <c r="NAN116" s="9"/>
      <c r="NAO116" s="9"/>
      <c r="NAP116" s="9"/>
      <c r="NAQ116" s="9"/>
      <c r="NAR116" s="9"/>
      <c r="NAS116" s="9"/>
      <c r="NAT116" s="9"/>
      <c r="NAU116" s="9"/>
      <c r="NAV116" s="9"/>
      <c r="NAW116" s="9"/>
      <c r="NAX116" s="9"/>
      <c r="NAY116" s="9"/>
      <c r="NAZ116" s="9"/>
      <c r="NBA116" s="9"/>
      <c r="NBB116" s="9"/>
      <c r="NBC116" s="9"/>
      <c r="NBD116" s="9"/>
      <c r="NBE116" s="9"/>
      <c r="NBF116" s="9"/>
      <c r="NBG116" s="9"/>
      <c r="NBH116" s="9"/>
      <c r="NBI116" s="9"/>
      <c r="NBJ116" s="9"/>
      <c r="NBK116" s="9"/>
      <c r="NBL116" s="9"/>
      <c r="NBM116" s="9"/>
      <c r="NBN116" s="9"/>
      <c r="NBO116" s="9"/>
      <c r="NBP116" s="9"/>
      <c r="NBQ116" s="9"/>
      <c r="NBR116" s="9"/>
      <c r="NBS116" s="9"/>
      <c r="NBT116" s="9"/>
      <c r="NBU116" s="9"/>
      <c r="NBV116" s="9"/>
      <c r="NBW116" s="9"/>
      <c r="NBX116" s="9"/>
      <c r="NBY116" s="9"/>
      <c r="NBZ116" s="9"/>
      <c r="NCA116" s="9"/>
      <c r="NCB116" s="9"/>
      <c r="NCC116" s="9"/>
      <c r="NCD116" s="9"/>
      <c r="NCE116" s="9"/>
      <c r="NCF116" s="9"/>
      <c r="NCG116" s="9"/>
      <c r="NCH116" s="9"/>
      <c r="NCI116" s="9"/>
      <c r="NCJ116" s="9"/>
      <c r="NCK116" s="9"/>
      <c r="NCL116" s="9"/>
      <c r="NCM116" s="9"/>
      <c r="NCN116" s="9"/>
      <c r="NCO116" s="9"/>
      <c r="NCP116" s="9"/>
      <c r="NCQ116" s="9"/>
      <c r="NCR116" s="9"/>
      <c r="NCS116" s="9"/>
      <c r="NCT116" s="9"/>
      <c r="NCU116" s="9"/>
      <c r="NCV116" s="9"/>
      <c r="NCW116" s="9"/>
      <c r="NCX116" s="9"/>
      <c r="NCY116" s="9"/>
      <c r="NCZ116" s="9"/>
      <c r="NDA116" s="9"/>
      <c r="NDB116" s="9"/>
      <c r="NDC116" s="9"/>
      <c r="NDD116" s="9"/>
      <c r="NDE116" s="9"/>
      <c r="NDF116" s="9"/>
      <c r="NDG116" s="9"/>
      <c r="NDH116" s="9"/>
      <c r="NDI116" s="9"/>
      <c r="NDJ116" s="9"/>
      <c r="NDK116" s="9"/>
      <c r="NDL116" s="9"/>
      <c r="NDM116" s="9"/>
      <c r="NDN116" s="9"/>
      <c r="NDO116" s="9"/>
      <c r="NDP116" s="9"/>
      <c r="NDQ116" s="9"/>
      <c r="NDR116" s="9"/>
      <c r="NDS116" s="9"/>
      <c r="NDT116" s="9"/>
      <c r="NDU116" s="9"/>
      <c r="NDV116" s="9"/>
      <c r="NDW116" s="9"/>
      <c r="NDX116" s="9"/>
      <c r="NDY116" s="9"/>
      <c r="NDZ116" s="9"/>
      <c r="NEA116" s="9"/>
      <c r="NEB116" s="9"/>
      <c r="NEC116" s="9"/>
      <c r="NED116" s="9"/>
      <c r="NEE116" s="9"/>
      <c r="NEF116" s="9"/>
      <c r="NEG116" s="9"/>
      <c r="NEH116" s="9"/>
      <c r="NEI116" s="9"/>
      <c r="NEJ116" s="9"/>
      <c r="NEK116" s="9"/>
      <c r="NEL116" s="9"/>
      <c r="NEM116" s="9"/>
      <c r="NEN116" s="9"/>
      <c r="NEO116" s="9"/>
      <c r="NEP116" s="9"/>
      <c r="NEQ116" s="9"/>
      <c r="NER116" s="9"/>
      <c r="NES116" s="9"/>
      <c r="NET116" s="9"/>
      <c r="NEU116" s="9"/>
      <c r="NEV116" s="9"/>
      <c r="NEW116" s="9"/>
      <c r="NEX116" s="9"/>
      <c r="NEY116" s="9"/>
      <c r="NEZ116" s="9"/>
      <c r="NFA116" s="9"/>
      <c r="NFB116" s="9"/>
      <c r="NFC116" s="9"/>
      <c r="NFD116" s="9"/>
      <c r="NFE116" s="9"/>
      <c r="NFF116" s="9"/>
      <c r="NFG116" s="9"/>
      <c r="NFH116" s="9"/>
      <c r="NFI116" s="9"/>
      <c r="NFJ116" s="9"/>
      <c r="NFK116" s="9"/>
      <c r="NFL116" s="9"/>
      <c r="NFM116" s="9"/>
      <c r="NFN116" s="9"/>
      <c r="NFO116" s="9"/>
      <c r="NFP116" s="9"/>
      <c r="NFQ116" s="9"/>
      <c r="NFR116" s="9"/>
      <c r="NFS116" s="9"/>
      <c r="NFT116" s="9"/>
      <c r="NFU116" s="9"/>
      <c r="NFV116" s="9"/>
      <c r="NFW116" s="9"/>
      <c r="NFX116" s="9"/>
      <c r="NFY116" s="9"/>
      <c r="NFZ116" s="9"/>
      <c r="NGA116" s="9"/>
      <c r="NGB116" s="9"/>
      <c r="NGC116" s="9"/>
      <c r="NGD116" s="9"/>
      <c r="NGE116" s="9"/>
      <c r="NGF116" s="9"/>
      <c r="NGG116" s="9"/>
      <c r="NGH116" s="9"/>
      <c r="NGI116" s="9"/>
      <c r="NGJ116" s="9"/>
      <c r="NGK116" s="9"/>
      <c r="NGL116" s="9"/>
      <c r="NGM116" s="9"/>
      <c r="NGN116" s="9"/>
      <c r="NGO116" s="9"/>
      <c r="NGP116" s="9"/>
      <c r="NGQ116" s="9"/>
      <c r="NGR116" s="9"/>
      <c r="NGS116" s="9"/>
      <c r="NGT116" s="9"/>
      <c r="NGU116" s="9"/>
      <c r="NGV116" s="9"/>
      <c r="NGW116" s="9"/>
      <c r="NGX116" s="9"/>
      <c r="NGY116" s="9"/>
      <c r="NGZ116" s="9"/>
      <c r="NHA116" s="9"/>
      <c r="NHB116" s="9"/>
      <c r="NHC116" s="9"/>
      <c r="NHD116" s="9"/>
      <c r="NHE116" s="9"/>
      <c r="NHF116" s="9"/>
      <c r="NHG116" s="9"/>
      <c r="NHH116" s="9"/>
      <c r="NHI116" s="9"/>
      <c r="NHJ116" s="9"/>
      <c r="NHK116" s="9"/>
      <c r="NHL116" s="9"/>
      <c r="NHM116" s="9"/>
      <c r="NHN116" s="9"/>
      <c r="NHO116" s="9"/>
      <c r="NHP116" s="9"/>
      <c r="NHQ116" s="9"/>
      <c r="NHR116" s="9"/>
      <c r="NHS116" s="9"/>
      <c r="NHT116" s="9"/>
      <c r="NHU116" s="9"/>
      <c r="NHV116" s="9"/>
      <c r="NHW116" s="9"/>
      <c r="NHX116" s="9"/>
      <c r="NHY116" s="9"/>
      <c r="NHZ116" s="9"/>
      <c r="NIA116" s="9"/>
      <c r="NIB116" s="9"/>
      <c r="NIC116" s="9"/>
      <c r="NID116" s="9"/>
      <c r="NIE116" s="9"/>
      <c r="NIF116" s="9"/>
      <c r="NIG116" s="9"/>
      <c r="NIH116" s="9"/>
      <c r="NII116" s="9"/>
      <c r="NIJ116" s="9"/>
      <c r="NIK116" s="9"/>
      <c r="NIL116" s="9"/>
      <c r="NIM116" s="9"/>
      <c r="NIN116" s="9"/>
      <c r="NIO116" s="9"/>
      <c r="NIP116" s="9"/>
      <c r="NIQ116" s="9"/>
      <c r="NIR116" s="9"/>
      <c r="NIS116" s="9"/>
      <c r="NIT116" s="9"/>
      <c r="NIU116" s="9"/>
      <c r="NIV116" s="9"/>
      <c r="NIW116" s="9"/>
      <c r="NIX116" s="9"/>
      <c r="NIY116" s="9"/>
      <c r="NIZ116" s="9"/>
      <c r="NJA116" s="9"/>
      <c r="NJB116" s="9"/>
      <c r="NJC116" s="9"/>
      <c r="NJD116" s="9"/>
      <c r="NJE116" s="9"/>
      <c r="NJF116" s="9"/>
      <c r="NJG116" s="9"/>
      <c r="NJH116" s="9"/>
      <c r="NJI116" s="9"/>
      <c r="NJJ116" s="9"/>
      <c r="NJK116" s="9"/>
      <c r="NJL116" s="9"/>
      <c r="NJM116" s="9"/>
      <c r="NJN116" s="9"/>
      <c r="NJO116" s="9"/>
      <c r="NJP116" s="9"/>
      <c r="NJQ116" s="9"/>
      <c r="NJR116" s="9"/>
      <c r="NJS116" s="9"/>
      <c r="NJT116" s="9"/>
      <c r="NJU116" s="9"/>
      <c r="NJV116" s="9"/>
      <c r="NJW116" s="9"/>
      <c r="NJX116" s="9"/>
      <c r="NJY116" s="9"/>
      <c r="NJZ116" s="9"/>
      <c r="NKA116" s="9"/>
      <c r="NKB116" s="9"/>
      <c r="NKC116" s="9"/>
      <c r="NKD116" s="9"/>
      <c r="NKE116" s="9"/>
      <c r="NKF116" s="9"/>
      <c r="NKG116" s="9"/>
      <c r="NKH116" s="9"/>
      <c r="NKI116" s="9"/>
      <c r="NKJ116" s="9"/>
      <c r="NKK116" s="9"/>
      <c r="NKL116" s="9"/>
      <c r="NKM116" s="9"/>
      <c r="NKN116" s="9"/>
      <c r="NKO116" s="9"/>
      <c r="NKP116" s="9"/>
      <c r="NKQ116" s="9"/>
      <c r="NKR116" s="9"/>
      <c r="NKS116" s="9"/>
      <c r="NKT116" s="9"/>
      <c r="NKU116" s="9"/>
      <c r="NKV116" s="9"/>
      <c r="NKW116" s="9"/>
      <c r="NKX116" s="9"/>
      <c r="NKY116" s="9"/>
      <c r="NKZ116" s="9"/>
      <c r="NLA116" s="9"/>
      <c r="NLB116" s="9"/>
      <c r="NLC116" s="9"/>
      <c r="NLD116" s="9"/>
      <c r="NLE116" s="9"/>
      <c r="NLF116" s="9"/>
      <c r="NLG116" s="9"/>
      <c r="NLH116" s="9"/>
      <c r="NLI116" s="9"/>
      <c r="NLJ116" s="9"/>
      <c r="NLK116" s="9"/>
      <c r="NLL116" s="9"/>
      <c r="NLM116" s="9"/>
      <c r="NLN116" s="9"/>
      <c r="NLO116" s="9"/>
      <c r="NLP116" s="9"/>
      <c r="NLQ116" s="9"/>
      <c r="NLR116" s="9"/>
      <c r="NLS116" s="9"/>
      <c r="NLT116" s="9"/>
      <c r="NLU116" s="9"/>
      <c r="NLV116" s="9"/>
      <c r="NLW116" s="9"/>
      <c r="NLX116" s="9"/>
      <c r="NLY116" s="9"/>
      <c r="NLZ116" s="9"/>
      <c r="NMA116" s="9"/>
      <c r="NMB116" s="9"/>
      <c r="NMC116" s="9"/>
      <c r="NMD116" s="9"/>
      <c r="NME116" s="9"/>
      <c r="NMF116" s="9"/>
      <c r="NMG116" s="9"/>
      <c r="NMH116" s="9"/>
      <c r="NMI116" s="9"/>
      <c r="NMJ116" s="9"/>
      <c r="NMK116" s="9"/>
      <c r="NML116" s="9"/>
      <c r="NMM116" s="9"/>
      <c r="NMN116" s="9"/>
      <c r="NMO116" s="9"/>
      <c r="NMP116" s="9"/>
      <c r="NMQ116" s="9"/>
      <c r="NMR116" s="9"/>
      <c r="NMS116" s="9"/>
      <c r="NMT116" s="9"/>
      <c r="NMU116" s="9"/>
      <c r="NMV116" s="9"/>
      <c r="NMW116" s="9"/>
      <c r="NMX116" s="9"/>
      <c r="NMY116" s="9"/>
      <c r="NMZ116" s="9"/>
      <c r="NNA116" s="9"/>
      <c r="NNB116" s="9"/>
      <c r="NNC116" s="9"/>
      <c r="NND116" s="9"/>
      <c r="NNE116" s="9"/>
      <c r="NNF116" s="9"/>
      <c r="NNG116" s="9"/>
      <c r="NNH116" s="9"/>
      <c r="NNI116" s="9"/>
      <c r="NNJ116" s="9"/>
      <c r="NNK116" s="9"/>
      <c r="NNL116" s="9"/>
      <c r="NNM116" s="9"/>
      <c r="NNN116" s="9"/>
      <c r="NNO116" s="9"/>
      <c r="NNP116" s="9"/>
      <c r="NNQ116" s="9"/>
      <c r="NNR116" s="9"/>
      <c r="NNS116" s="9"/>
      <c r="NNT116" s="9"/>
      <c r="NNU116" s="9"/>
      <c r="NNV116" s="9"/>
      <c r="NNW116" s="9"/>
      <c r="NNX116" s="9"/>
      <c r="NNY116" s="9"/>
      <c r="NNZ116" s="9"/>
      <c r="NOA116" s="9"/>
      <c r="NOB116" s="9"/>
      <c r="NOC116" s="9"/>
      <c r="NOD116" s="9"/>
      <c r="NOE116" s="9"/>
      <c r="NOF116" s="9"/>
      <c r="NOG116" s="9"/>
      <c r="NOH116" s="9"/>
      <c r="NOI116" s="9"/>
      <c r="NOJ116" s="9"/>
      <c r="NOK116" s="9"/>
      <c r="NOL116" s="9"/>
      <c r="NOM116" s="9"/>
      <c r="NON116" s="9"/>
      <c r="NOO116" s="9"/>
      <c r="NOP116" s="9"/>
      <c r="NOQ116" s="9"/>
      <c r="NOR116" s="9"/>
      <c r="NOS116" s="9"/>
      <c r="NOT116" s="9"/>
      <c r="NOU116" s="9"/>
      <c r="NOV116" s="9"/>
      <c r="NOW116" s="9"/>
      <c r="NOX116" s="9"/>
      <c r="NOY116" s="9"/>
      <c r="NOZ116" s="9"/>
      <c r="NPA116" s="9"/>
      <c r="NPB116" s="9"/>
      <c r="NPC116" s="9"/>
      <c r="NPD116" s="9"/>
      <c r="NPE116" s="9"/>
      <c r="NPF116" s="9"/>
      <c r="NPG116" s="9"/>
      <c r="NPH116" s="9"/>
      <c r="NPI116" s="9"/>
      <c r="NPJ116" s="9"/>
      <c r="NPK116" s="9"/>
      <c r="NPL116" s="9"/>
      <c r="NPM116" s="9"/>
      <c r="NPN116" s="9"/>
      <c r="NPO116" s="9"/>
      <c r="NPP116" s="9"/>
      <c r="NPQ116" s="9"/>
      <c r="NPR116" s="9"/>
      <c r="NPS116" s="9"/>
      <c r="NPT116" s="9"/>
      <c r="NPU116" s="9"/>
      <c r="NPV116" s="9"/>
      <c r="NPW116" s="9"/>
      <c r="NPX116" s="9"/>
      <c r="NPY116" s="9"/>
      <c r="NPZ116" s="9"/>
      <c r="NQA116" s="9"/>
      <c r="NQB116" s="9"/>
      <c r="NQC116" s="9"/>
      <c r="NQD116" s="9"/>
      <c r="NQE116" s="9"/>
      <c r="NQF116" s="9"/>
      <c r="NQG116" s="9"/>
      <c r="NQH116" s="9"/>
      <c r="NQI116" s="9"/>
      <c r="NQJ116" s="9"/>
      <c r="NQK116" s="9"/>
      <c r="NQL116" s="9"/>
      <c r="NQM116" s="9"/>
      <c r="NQN116" s="9"/>
      <c r="NQO116" s="9"/>
      <c r="NQP116" s="9"/>
      <c r="NQQ116" s="9"/>
      <c r="NQR116" s="9"/>
      <c r="NQS116" s="9"/>
      <c r="NQT116" s="9"/>
      <c r="NQU116" s="9"/>
      <c r="NQV116" s="9"/>
      <c r="NQW116" s="9"/>
      <c r="NQX116" s="9"/>
      <c r="NQY116" s="9"/>
      <c r="NQZ116" s="9"/>
      <c r="NRA116" s="9"/>
      <c r="NRB116" s="9"/>
      <c r="NRC116" s="9"/>
      <c r="NRD116" s="9"/>
      <c r="NRE116" s="9"/>
      <c r="NRF116" s="9"/>
      <c r="NRG116" s="9"/>
      <c r="NRH116" s="9"/>
      <c r="NRI116" s="9"/>
      <c r="NRJ116" s="9"/>
      <c r="NRK116" s="9"/>
      <c r="NRL116" s="9"/>
      <c r="NRM116" s="9"/>
      <c r="NRN116" s="9"/>
      <c r="NRO116" s="9"/>
      <c r="NRP116" s="9"/>
      <c r="NRQ116" s="9"/>
      <c r="NRR116" s="9"/>
      <c r="NRS116" s="9"/>
      <c r="NRT116" s="9"/>
      <c r="NRU116" s="9"/>
      <c r="NRV116" s="9"/>
      <c r="NRW116" s="9"/>
      <c r="NRX116" s="9"/>
      <c r="NRY116" s="9"/>
      <c r="NRZ116" s="9"/>
      <c r="NSA116" s="9"/>
      <c r="NSB116" s="9"/>
      <c r="NSC116" s="9"/>
      <c r="NSD116" s="9"/>
      <c r="NSE116" s="9"/>
      <c r="NSF116" s="9"/>
      <c r="NSG116" s="9"/>
      <c r="NSH116" s="9"/>
      <c r="NSI116" s="9"/>
      <c r="NSJ116" s="9"/>
      <c r="NSK116" s="9"/>
      <c r="NSL116" s="9"/>
      <c r="NSM116" s="9"/>
      <c r="NSN116" s="9"/>
      <c r="NSO116" s="9"/>
      <c r="NSP116" s="9"/>
      <c r="NSQ116" s="9"/>
      <c r="NSR116" s="9"/>
      <c r="NSS116" s="9"/>
      <c r="NST116" s="9"/>
      <c r="NSU116" s="9"/>
      <c r="NSV116" s="9"/>
      <c r="NSW116" s="9"/>
      <c r="NSX116" s="9"/>
      <c r="NSY116" s="9"/>
      <c r="NSZ116" s="9"/>
      <c r="NTA116" s="9"/>
      <c r="NTB116" s="9"/>
      <c r="NTC116" s="9"/>
      <c r="NTD116" s="9"/>
      <c r="NTE116" s="9"/>
      <c r="NTF116" s="9"/>
      <c r="NTG116" s="9"/>
      <c r="NTH116" s="9"/>
      <c r="NTI116" s="9"/>
      <c r="NTJ116" s="9"/>
      <c r="NTK116" s="9"/>
      <c r="NTL116" s="9"/>
      <c r="NTM116" s="9"/>
      <c r="NTN116" s="9"/>
      <c r="NTO116" s="9"/>
      <c r="NTP116" s="9"/>
      <c r="NTQ116" s="9"/>
      <c r="NTR116" s="9"/>
      <c r="NTS116" s="9"/>
      <c r="NTT116" s="9"/>
      <c r="NTU116" s="9"/>
      <c r="NTV116" s="9"/>
      <c r="NTW116" s="9"/>
      <c r="NTX116" s="9"/>
      <c r="NTY116" s="9"/>
      <c r="NTZ116" s="9"/>
      <c r="NUA116" s="9"/>
      <c r="NUB116" s="9"/>
      <c r="NUC116" s="9"/>
      <c r="NUD116" s="9"/>
      <c r="NUE116" s="9"/>
      <c r="NUF116" s="9"/>
      <c r="NUG116" s="9"/>
      <c r="NUH116" s="9"/>
      <c r="NUI116" s="9"/>
      <c r="NUJ116" s="9"/>
      <c r="NUK116" s="9"/>
      <c r="NUL116" s="9"/>
      <c r="NUM116" s="9"/>
      <c r="NUN116" s="9"/>
      <c r="NUO116" s="9"/>
      <c r="NUP116" s="9"/>
      <c r="NUQ116" s="9"/>
      <c r="NUR116" s="9"/>
      <c r="NUS116" s="9"/>
      <c r="NUT116" s="9"/>
      <c r="NUU116" s="9"/>
      <c r="NUV116" s="9"/>
      <c r="NUW116" s="9"/>
      <c r="NUX116" s="9"/>
      <c r="NUY116" s="9"/>
      <c r="NUZ116" s="9"/>
      <c r="NVA116" s="9"/>
      <c r="NVB116" s="9"/>
      <c r="NVC116" s="9"/>
      <c r="NVD116" s="9"/>
      <c r="NVE116" s="9"/>
      <c r="NVF116" s="9"/>
      <c r="NVG116" s="9"/>
      <c r="NVH116" s="9"/>
      <c r="NVI116" s="9"/>
      <c r="NVJ116" s="9"/>
      <c r="NVK116" s="9"/>
      <c r="NVL116" s="9"/>
      <c r="NVM116" s="9"/>
      <c r="NVN116" s="9"/>
      <c r="NVO116" s="9"/>
      <c r="NVP116" s="9"/>
      <c r="NVQ116" s="9"/>
      <c r="NVR116" s="9"/>
      <c r="NVS116" s="9"/>
      <c r="NVT116" s="9"/>
      <c r="NVU116" s="9"/>
      <c r="NVV116" s="9"/>
      <c r="NVW116" s="9"/>
      <c r="NVX116" s="9"/>
      <c r="NVY116" s="9"/>
      <c r="NVZ116" s="9"/>
      <c r="NWA116" s="9"/>
      <c r="NWB116" s="9"/>
      <c r="NWC116" s="9"/>
      <c r="NWD116" s="9"/>
      <c r="NWE116" s="9"/>
      <c r="NWF116" s="9"/>
      <c r="NWG116" s="9"/>
      <c r="NWH116" s="9"/>
      <c r="NWI116" s="9"/>
      <c r="NWJ116" s="9"/>
      <c r="NWK116" s="9"/>
      <c r="NWL116" s="9"/>
      <c r="NWM116" s="9"/>
      <c r="NWN116" s="9"/>
      <c r="NWO116" s="9"/>
      <c r="NWP116" s="9"/>
      <c r="NWQ116" s="9"/>
      <c r="NWR116" s="9"/>
      <c r="NWS116" s="9"/>
      <c r="NWT116" s="9"/>
      <c r="NWU116" s="9"/>
      <c r="NWV116" s="9"/>
      <c r="NWW116" s="9"/>
      <c r="NWX116" s="9"/>
      <c r="NWY116" s="9"/>
      <c r="NWZ116" s="9"/>
      <c r="NXA116" s="9"/>
      <c r="NXB116" s="9"/>
      <c r="NXC116" s="9"/>
      <c r="NXD116" s="9"/>
      <c r="NXE116" s="9"/>
      <c r="NXF116" s="9"/>
      <c r="NXG116" s="9"/>
      <c r="NXH116" s="9"/>
      <c r="NXI116" s="9"/>
      <c r="NXJ116" s="9"/>
      <c r="NXK116" s="9"/>
      <c r="NXL116" s="9"/>
      <c r="NXM116" s="9"/>
      <c r="NXN116" s="9"/>
      <c r="NXO116" s="9"/>
      <c r="NXP116" s="9"/>
      <c r="NXQ116" s="9"/>
      <c r="NXR116" s="9"/>
      <c r="NXS116" s="9"/>
      <c r="NXT116" s="9"/>
      <c r="NXU116" s="9"/>
      <c r="NXV116" s="9"/>
      <c r="NXW116" s="9"/>
      <c r="NXX116" s="9"/>
      <c r="NXY116" s="9"/>
      <c r="NXZ116" s="9"/>
      <c r="NYA116" s="9"/>
      <c r="NYB116" s="9"/>
      <c r="NYC116" s="9"/>
      <c r="NYD116" s="9"/>
      <c r="NYE116" s="9"/>
      <c r="NYF116" s="9"/>
      <c r="NYG116" s="9"/>
      <c r="NYH116" s="9"/>
      <c r="NYI116" s="9"/>
      <c r="NYJ116" s="9"/>
      <c r="NYK116" s="9"/>
      <c r="NYL116" s="9"/>
      <c r="NYM116" s="9"/>
      <c r="NYN116" s="9"/>
      <c r="NYO116" s="9"/>
      <c r="NYP116" s="9"/>
      <c r="NYQ116" s="9"/>
      <c r="NYR116" s="9"/>
      <c r="NYS116" s="9"/>
      <c r="NYT116" s="9"/>
      <c r="NYU116" s="9"/>
      <c r="NYV116" s="9"/>
      <c r="NYW116" s="9"/>
      <c r="NYX116" s="9"/>
      <c r="NYY116" s="9"/>
      <c r="NYZ116" s="9"/>
      <c r="NZA116" s="9"/>
      <c r="NZB116" s="9"/>
      <c r="NZC116" s="9"/>
      <c r="NZD116" s="9"/>
      <c r="NZE116" s="9"/>
      <c r="NZF116" s="9"/>
      <c r="NZG116" s="9"/>
      <c r="NZH116" s="9"/>
      <c r="NZI116" s="9"/>
      <c r="NZJ116" s="9"/>
      <c r="NZK116" s="9"/>
      <c r="NZL116" s="9"/>
      <c r="NZM116" s="9"/>
      <c r="NZN116" s="9"/>
      <c r="NZO116" s="9"/>
      <c r="NZP116" s="9"/>
      <c r="NZQ116" s="9"/>
      <c r="NZR116" s="9"/>
      <c r="NZS116" s="9"/>
      <c r="NZT116" s="9"/>
      <c r="NZU116" s="9"/>
      <c r="NZV116" s="9"/>
      <c r="NZW116" s="9"/>
      <c r="NZX116" s="9"/>
      <c r="NZY116" s="9"/>
      <c r="NZZ116" s="9"/>
      <c r="OAA116" s="9"/>
      <c r="OAB116" s="9"/>
      <c r="OAC116" s="9"/>
      <c r="OAD116" s="9"/>
      <c r="OAE116" s="9"/>
      <c r="OAF116" s="9"/>
      <c r="OAG116" s="9"/>
      <c r="OAH116" s="9"/>
      <c r="OAI116" s="9"/>
      <c r="OAJ116" s="9"/>
      <c r="OAK116" s="9"/>
      <c r="OAL116" s="9"/>
      <c r="OAM116" s="9"/>
      <c r="OAN116" s="9"/>
      <c r="OAO116" s="9"/>
      <c r="OAP116" s="9"/>
      <c r="OAQ116" s="9"/>
      <c r="OAR116" s="9"/>
      <c r="OAS116" s="9"/>
      <c r="OAT116" s="9"/>
      <c r="OAU116" s="9"/>
      <c r="OAV116" s="9"/>
      <c r="OAW116" s="9"/>
      <c r="OAX116" s="9"/>
      <c r="OAY116" s="9"/>
      <c r="OAZ116" s="9"/>
      <c r="OBA116" s="9"/>
      <c r="OBB116" s="9"/>
      <c r="OBC116" s="9"/>
      <c r="OBD116" s="9"/>
      <c r="OBE116" s="9"/>
      <c r="OBF116" s="9"/>
      <c r="OBG116" s="9"/>
      <c r="OBH116" s="9"/>
      <c r="OBI116" s="9"/>
      <c r="OBJ116" s="9"/>
      <c r="OBK116" s="9"/>
      <c r="OBL116" s="9"/>
      <c r="OBM116" s="9"/>
      <c r="OBN116" s="9"/>
      <c r="OBO116" s="9"/>
      <c r="OBP116" s="9"/>
      <c r="OBQ116" s="9"/>
      <c r="OBR116" s="9"/>
      <c r="OBS116" s="9"/>
      <c r="OBT116" s="9"/>
      <c r="OBU116" s="9"/>
      <c r="OBV116" s="9"/>
      <c r="OBW116" s="9"/>
      <c r="OBX116" s="9"/>
      <c r="OBY116" s="9"/>
      <c r="OBZ116" s="9"/>
      <c r="OCA116" s="9"/>
      <c r="OCB116" s="9"/>
      <c r="OCC116" s="9"/>
      <c r="OCD116" s="9"/>
      <c r="OCE116" s="9"/>
      <c r="OCF116" s="9"/>
      <c r="OCG116" s="9"/>
      <c r="OCH116" s="9"/>
      <c r="OCI116" s="9"/>
      <c r="OCJ116" s="9"/>
      <c r="OCK116" s="9"/>
      <c r="OCL116" s="9"/>
      <c r="OCM116" s="9"/>
      <c r="OCN116" s="9"/>
      <c r="OCO116" s="9"/>
      <c r="OCP116" s="9"/>
      <c r="OCQ116" s="9"/>
      <c r="OCR116" s="9"/>
      <c r="OCS116" s="9"/>
      <c r="OCT116" s="9"/>
      <c r="OCU116" s="9"/>
      <c r="OCV116" s="9"/>
      <c r="OCW116" s="9"/>
      <c r="OCX116" s="9"/>
      <c r="OCY116" s="9"/>
      <c r="OCZ116" s="9"/>
      <c r="ODA116" s="9"/>
      <c r="ODB116" s="9"/>
      <c r="ODC116" s="9"/>
      <c r="ODD116" s="9"/>
      <c r="ODE116" s="9"/>
      <c r="ODF116" s="9"/>
      <c r="ODG116" s="9"/>
      <c r="ODH116" s="9"/>
      <c r="ODI116" s="9"/>
      <c r="ODJ116" s="9"/>
      <c r="ODK116" s="9"/>
      <c r="ODL116" s="9"/>
      <c r="ODM116" s="9"/>
      <c r="ODN116" s="9"/>
      <c r="ODO116" s="9"/>
      <c r="ODP116" s="9"/>
      <c r="ODQ116" s="9"/>
      <c r="ODR116" s="9"/>
      <c r="ODS116" s="9"/>
      <c r="ODT116" s="9"/>
      <c r="ODU116" s="9"/>
      <c r="ODV116" s="9"/>
      <c r="ODW116" s="9"/>
      <c r="ODX116" s="9"/>
      <c r="ODY116" s="9"/>
      <c r="ODZ116" s="9"/>
      <c r="OEA116" s="9"/>
      <c r="OEB116" s="9"/>
      <c r="OEC116" s="9"/>
      <c r="OED116" s="9"/>
      <c r="OEE116" s="9"/>
      <c r="OEF116" s="9"/>
      <c r="OEG116" s="9"/>
      <c r="OEH116" s="9"/>
      <c r="OEI116" s="9"/>
      <c r="OEJ116" s="9"/>
      <c r="OEK116" s="9"/>
      <c r="OEL116" s="9"/>
      <c r="OEM116" s="9"/>
      <c r="OEN116" s="9"/>
      <c r="OEO116" s="9"/>
      <c r="OEP116" s="9"/>
      <c r="OEQ116" s="9"/>
      <c r="OER116" s="9"/>
      <c r="OES116" s="9"/>
      <c r="OET116" s="9"/>
      <c r="OEU116" s="9"/>
      <c r="OEV116" s="9"/>
      <c r="OEW116" s="9"/>
      <c r="OEX116" s="9"/>
      <c r="OEY116" s="9"/>
      <c r="OEZ116" s="9"/>
      <c r="OFA116" s="9"/>
      <c r="OFB116" s="9"/>
      <c r="OFC116" s="9"/>
      <c r="OFD116" s="9"/>
      <c r="OFE116" s="9"/>
      <c r="OFF116" s="9"/>
      <c r="OFG116" s="9"/>
      <c r="OFH116" s="9"/>
      <c r="OFI116" s="9"/>
      <c r="OFJ116" s="9"/>
      <c r="OFK116" s="9"/>
      <c r="OFL116" s="9"/>
      <c r="OFM116" s="9"/>
      <c r="OFN116" s="9"/>
      <c r="OFO116" s="9"/>
      <c r="OFP116" s="9"/>
      <c r="OFQ116" s="9"/>
      <c r="OFR116" s="9"/>
      <c r="OFS116" s="9"/>
      <c r="OFT116" s="9"/>
      <c r="OFU116" s="9"/>
      <c r="OFV116" s="9"/>
      <c r="OFW116" s="9"/>
      <c r="OFX116" s="9"/>
      <c r="OFY116" s="9"/>
      <c r="OFZ116" s="9"/>
      <c r="OGA116" s="9"/>
      <c r="OGB116" s="9"/>
      <c r="OGC116" s="9"/>
      <c r="OGD116" s="9"/>
      <c r="OGE116" s="9"/>
      <c r="OGF116" s="9"/>
      <c r="OGG116" s="9"/>
      <c r="OGH116" s="9"/>
      <c r="OGI116" s="9"/>
      <c r="OGJ116" s="9"/>
      <c r="OGK116" s="9"/>
      <c r="OGL116" s="9"/>
      <c r="OGM116" s="9"/>
      <c r="OGN116" s="9"/>
      <c r="OGO116" s="9"/>
      <c r="OGP116" s="9"/>
      <c r="OGQ116" s="9"/>
      <c r="OGR116" s="9"/>
      <c r="OGS116" s="9"/>
      <c r="OGT116" s="9"/>
      <c r="OGU116" s="9"/>
      <c r="OGV116" s="9"/>
      <c r="OGW116" s="9"/>
      <c r="OGX116" s="9"/>
      <c r="OGY116" s="9"/>
      <c r="OGZ116" s="9"/>
      <c r="OHA116" s="9"/>
      <c r="OHB116" s="9"/>
      <c r="OHC116" s="9"/>
      <c r="OHD116" s="9"/>
      <c r="OHE116" s="9"/>
      <c r="OHF116" s="9"/>
      <c r="OHG116" s="9"/>
      <c r="OHH116" s="9"/>
      <c r="OHI116" s="9"/>
      <c r="OHJ116" s="9"/>
      <c r="OHK116" s="9"/>
      <c r="OHL116" s="9"/>
      <c r="OHM116" s="9"/>
      <c r="OHN116" s="9"/>
      <c r="OHO116" s="9"/>
      <c r="OHP116" s="9"/>
      <c r="OHQ116" s="9"/>
      <c r="OHR116" s="9"/>
      <c r="OHS116" s="9"/>
      <c r="OHT116" s="9"/>
      <c r="OHU116" s="9"/>
      <c r="OHV116" s="9"/>
      <c r="OHW116" s="9"/>
      <c r="OHX116" s="9"/>
      <c r="OHY116" s="9"/>
      <c r="OHZ116" s="9"/>
      <c r="OIA116" s="9"/>
      <c r="OIB116" s="9"/>
      <c r="OIC116" s="9"/>
      <c r="OID116" s="9"/>
      <c r="OIE116" s="9"/>
      <c r="OIF116" s="9"/>
      <c r="OIG116" s="9"/>
      <c r="OIH116" s="9"/>
      <c r="OII116" s="9"/>
      <c r="OIJ116" s="9"/>
      <c r="OIK116" s="9"/>
      <c r="OIL116" s="9"/>
      <c r="OIM116" s="9"/>
      <c r="OIN116" s="9"/>
      <c r="OIO116" s="9"/>
      <c r="OIP116" s="9"/>
      <c r="OIQ116" s="9"/>
      <c r="OIR116" s="9"/>
      <c r="OIS116" s="9"/>
      <c r="OIT116" s="9"/>
      <c r="OIU116" s="9"/>
      <c r="OIV116" s="9"/>
      <c r="OIW116" s="9"/>
      <c r="OIX116" s="9"/>
      <c r="OIY116" s="9"/>
      <c r="OIZ116" s="9"/>
      <c r="OJA116" s="9"/>
      <c r="OJB116" s="9"/>
      <c r="OJC116" s="9"/>
      <c r="OJD116" s="9"/>
      <c r="OJE116" s="9"/>
      <c r="OJF116" s="9"/>
      <c r="OJG116" s="9"/>
      <c r="OJH116" s="9"/>
      <c r="OJI116" s="9"/>
      <c r="OJJ116" s="9"/>
      <c r="OJK116" s="9"/>
      <c r="OJL116" s="9"/>
      <c r="OJM116" s="9"/>
      <c r="OJN116" s="9"/>
      <c r="OJO116" s="9"/>
      <c r="OJP116" s="9"/>
      <c r="OJQ116" s="9"/>
      <c r="OJR116" s="9"/>
      <c r="OJS116" s="9"/>
      <c r="OJT116" s="9"/>
      <c r="OJU116" s="9"/>
      <c r="OJV116" s="9"/>
      <c r="OJW116" s="9"/>
      <c r="OJX116" s="9"/>
      <c r="OJY116" s="9"/>
      <c r="OJZ116" s="9"/>
      <c r="OKA116" s="9"/>
      <c r="OKB116" s="9"/>
      <c r="OKC116" s="9"/>
      <c r="OKD116" s="9"/>
      <c r="OKE116" s="9"/>
      <c r="OKF116" s="9"/>
      <c r="OKG116" s="9"/>
      <c r="OKH116" s="9"/>
      <c r="OKI116" s="9"/>
      <c r="OKJ116" s="9"/>
      <c r="OKK116" s="9"/>
      <c r="OKL116" s="9"/>
      <c r="OKM116" s="9"/>
      <c r="OKN116" s="9"/>
      <c r="OKO116" s="9"/>
      <c r="OKP116" s="9"/>
      <c r="OKQ116" s="9"/>
      <c r="OKR116" s="9"/>
      <c r="OKS116" s="9"/>
      <c r="OKT116" s="9"/>
      <c r="OKU116" s="9"/>
      <c r="OKV116" s="9"/>
      <c r="OKW116" s="9"/>
      <c r="OKX116" s="9"/>
      <c r="OKY116" s="9"/>
      <c r="OKZ116" s="9"/>
      <c r="OLA116" s="9"/>
      <c r="OLB116" s="9"/>
      <c r="OLC116" s="9"/>
      <c r="OLD116" s="9"/>
      <c r="OLE116" s="9"/>
      <c r="OLF116" s="9"/>
      <c r="OLG116" s="9"/>
      <c r="OLH116" s="9"/>
      <c r="OLI116" s="9"/>
      <c r="OLJ116" s="9"/>
      <c r="OLK116" s="9"/>
      <c r="OLL116" s="9"/>
      <c r="OLM116" s="9"/>
      <c r="OLN116" s="9"/>
      <c r="OLO116" s="9"/>
      <c r="OLP116" s="9"/>
      <c r="OLQ116" s="9"/>
      <c r="OLR116" s="9"/>
      <c r="OLS116" s="9"/>
      <c r="OLT116" s="9"/>
      <c r="OLU116" s="9"/>
      <c r="OLV116" s="9"/>
      <c r="OLW116" s="9"/>
      <c r="OLX116" s="9"/>
      <c r="OLY116" s="9"/>
      <c r="OLZ116" s="9"/>
      <c r="OMA116" s="9"/>
      <c r="OMB116" s="9"/>
      <c r="OMC116" s="9"/>
      <c r="OMD116" s="9"/>
      <c r="OME116" s="9"/>
      <c r="OMF116" s="9"/>
      <c r="OMG116" s="9"/>
      <c r="OMH116" s="9"/>
      <c r="OMI116" s="9"/>
      <c r="OMJ116" s="9"/>
      <c r="OMK116" s="9"/>
      <c r="OML116" s="9"/>
      <c r="OMM116" s="9"/>
      <c r="OMN116" s="9"/>
      <c r="OMO116" s="9"/>
      <c r="OMP116" s="9"/>
      <c r="OMQ116" s="9"/>
      <c r="OMR116" s="9"/>
      <c r="OMS116" s="9"/>
      <c r="OMT116" s="9"/>
      <c r="OMU116" s="9"/>
      <c r="OMV116" s="9"/>
      <c r="OMW116" s="9"/>
      <c r="OMX116" s="9"/>
      <c r="OMY116" s="9"/>
      <c r="OMZ116" s="9"/>
      <c r="ONA116" s="9"/>
      <c r="ONB116" s="9"/>
      <c r="ONC116" s="9"/>
      <c r="OND116" s="9"/>
      <c r="ONE116" s="9"/>
      <c r="ONF116" s="9"/>
      <c r="ONG116" s="9"/>
      <c r="ONH116" s="9"/>
      <c r="ONI116" s="9"/>
      <c r="ONJ116" s="9"/>
      <c r="ONK116" s="9"/>
      <c r="ONL116" s="9"/>
      <c r="ONM116" s="9"/>
      <c r="ONN116" s="9"/>
      <c r="ONO116" s="9"/>
      <c r="ONP116" s="9"/>
      <c r="ONQ116" s="9"/>
      <c r="ONR116" s="9"/>
      <c r="ONS116" s="9"/>
      <c r="ONT116" s="9"/>
      <c r="ONU116" s="9"/>
      <c r="ONV116" s="9"/>
      <c r="ONW116" s="9"/>
      <c r="ONX116" s="9"/>
      <c r="ONY116" s="9"/>
      <c r="ONZ116" s="9"/>
      <c r="OOA116" s="9"/>
      <c r="OOB116" s="9"/>
      <c r="OOC116" s="9"/>
      <c r="OOD116" s="9"/>
      <c r="OOE116" s="9"/>
      <c r="OOF116" s="9"/>
      <c r="OOG116" s="9"/>
      <c r="OOH116" s="9"/>
      <c r="OOI116" s="9"/>
      <c r="OOJ116" s="9"/>
      <c r="OOK116" s="9"/>
      <c r="OOL116" s="9"/>
      <c r="OOM116" s="9"/>
      <c r="OON116" s="9"/>
      <c r="OOO116" s="9"/>
      <c r="OOP116" s="9"/>
      <c r="OOQ116" s="9"/>
      <c r="OOR116" s="9"/>
      <c r="OOS116" s="9"/>
      <c r="OOT116" s="9"/>
      <c r="OOU116" s="9"/>
      <c r="OOV116" s="9"/>
      <c r="OOW116" s="9"/>
      <c r="OOX116" s="9"/>
      <c r="OOY116" s="9"/>
      <c r="OOZ116" s="9"/>
      <c r="OPA116" s="9"/>
      <c r="OPB116" s="9"/>
      <c r="OPC116" s="9"/>
      <c r="OPD116" s="9"/>
      <c r="OPE116" s="9"/>
      <c r="OPF116" s="9"/>
      <c r="OPG116" s="9"/>
      <c r="OPH116" s="9"/>
      <c r="OPI116" s="9"/>
      <c r="OPJ116" s="9"/>
      <c r="OPK116" s="9"/>
      <c r="OPL116" s="9"/>
      <c r="OPM116" s="9"/>
      <c r="OPN116" s="9"/>
      <c r="OPO116" s="9"/>
      <c r="OPP116" s="9"/>
      <c r="OPQ116" s="9"/>
      <c r="OPR116" s="9"/>
      <c r="OPS116" s="9"/>
      <c r="OPT116" s="9"/>
      <c r="OPU116" s="9"/>
      <c r="OPV116" s="9"/>
      <c r="OPW116" s="9"/>
      <c r="OPX116" s="9"/>
      <c r="OPY116" s="9"/>
      <c r="OPZ116" s="9"/>
      <c r="OQA116" s="9"/>
      <c r="OQB116" s="9"/>
      <c r="OQC116" s="9"/>
      <c r="OQD116" s="9"/>
      <c r="OQE116" s="9"/>
      <c r="OQF116" s="9"/>
      <c r="OQG116" s="9"/>
      <c r="OQH116" s="9"/>
      <c r="OQI116" s="9"/>
      <c r="OQJ116" s="9"/>
      <c r="OQK116" s="9"/>
      <c r="OQL116" s="9"/>
      <c r="OQM116" s="9"/>
      <c r="OQN116" s="9"/>
      <c r="OQO116" s="9"/>
      <c r="OQP116" s="9"/>
      <c r="OQQ116" s="9"/>
      <c r="OQR116" s="9"/>
      <c r="OQS116" s="9"/>
      <c r="OQT116" s="9"/>
      <c r="OQU116" s="9"/>
      <c r="OQV116" s="9"/>
      <c r="OQW116" s="9"/>
      <c r="OQX116" s="9"/>
      <c r="OQY116" s="9"/>
      <c r="OQZ116" s="9"/>
      <c r="ORA116" s="9"/>
      <c r="ORB116" s="9"/>
      <c r="ORC116" s="9"/>
      <c r="ORD116" s="9"/>
      <c r="ORE116" s="9"/>
      <c r="ORF116" s="9"/>
      <c r="ORG116" s="9"/>
      <c r="ORH116" s="9"/>
      <c r="ORI116" s="9"/>
      <c r="ORJ116" s="9"/>
      <c r="ORK116" s="9"/>
      <c r="ORL116" s="9"/>
      <c r="ORM116" s="9"/>
      <c r="ORN116" s="9"/>
      <c r="ORO116" s="9"/>
      <c r="ORP116" s="9"/>
      <c r="ORQ116" s="9"/>
      <c r="ORR116" s="9"/>
      <c r="ORS116" s="9"/>
      <c r="ORT116" s="9"/>
      <c r="ORU116" s="9"/>
      <c r="ORV116" s="9"/>
      <c r="ORW116" s="9"/>
      <c r="ORX116" s="9"/>
      <c r="ORY116" s="9"/>
      <c r="ORZ116" s="9"/>
      <c r="OSA116" s="9"/>
      <c r="OSB116" s="9"/>
      <c r="OSC116" s="9"/>
      <c r="OSD116" s="9"/>
      <c r="OSE116" s="9"/>
      <c r="OSF116" s="9"/>
      <c r="OSG116" s="9"/>
      <c r="OSH116" s="9"/>
      <c r="OSI116" s="9"/>
      <c r="OSJ116" s="9"/>
      <c r="OSK116" s="9"/>
      <c r="OSL116" s="9"/>
      <c r="OSM116" s="9"/>
      <c r="OSN116" s="9"/>
      <c r="OSO116" s="9"/>
      <c r="OSP116" s="9"/>
      <c r="OSQ116" s="9"/>
      <c r="OSR116" s="9"/>
      <c r="OSS116" s="9"/>
      <c r="OST116" s="9"/>
      <c r="OSU116" s="9"/>
      <c r="OSV116" s="9"/>
      <c r="OSW116" s="9"/>
      <c r="OSX116" s="9"/>
      <c r="OSY116" s="9"/>
      <c r="OSZ116" s="9"/>
      <c r="OTA116" s="9"/>
      <c r="OTB116" s="9"/>
      <c r="OTC116" s="9"/>
      <c r="OTD116" s="9"/>
      <c r="OTE116" s="9"/>
      <c r="OTF116" s="9"/>
      <c r="OTG116" s="9"/>
      <c r="OTH116" s="9"/>
      <c r="OTI116" s="9"/>
      <c r="OTJ116" s="9"/>
      <c r="OTK116" s="9"/>
      <c r="OTL116" s="9"/>
      <c r="OTM116" s="9"/>
      <c r="OTN116" s="9"/>
      <c r="OTO116" s="9"/>
      <c r="OTP116" s="9"/>
      <c r="OTQ116" s="9"/>
      <c r="OTR116" s="9"/>
      <c r="OTS116" s="9"/>
      <c r="OTT116" s="9"/>
      <c r="OTU116" s="9"/>
      <c r="OTV116" s="9"/>
      <c r="OTW116" s="9"/>
      <c r="OTX116" s="9"/>
      <c r="OTY116" s="9"/>
      <c r="OTZ116" s="9"/>
      <c r="OUA116" s="9"/>
      <c r="OUB116" s="9"/>
      <c r="OUC116" s="9"/>
      <c r="OUD116" s="9"/>
      <c r="OUE116" s="9"/>
      <c r="OUF116" s="9"/>
      <c r="OUG116" s="9"/>
      <c r="OUH116" s="9"/>
      <c r="OUI116" s="9"/>
      <c r="OUJ116" s="9"/>
      <c r="OUK116" s="9"/>
      <c r="OUL116" s="9"/>
      <c r="OUM116" s="9"/>
      <c r="OUN116" s="9"/>
      <c r="OUO116" s="9"/>
      <c r="OUP116" s="9"/>
      <c r="OUQ116" s="9"/>
      <c r="OUR116" s="9"/>
      <c r="OUS116" s="9"/>
      <c r="OUT116" s="9"/>
      <c r="OUU116" s="9"/>
      <c r="OUV116" s="9"/>
      <c r="OUW116" s="9"/>
      <c r="OUX116" s="9"/>
      <c r="OUY116" s="9"/>
      <c r="OUZ116" s="9"/>
      <c r="OVA116" s="9"/>
      <c r="OVB116" s="9"/>
      <c r="OVC116" s="9"/>
      <c r="OVD116" s="9"/>
      <c r="OVE116" s="9"/>
      <c r="OVF116" s="9"/>
      <c r="OVG116" s="9"/>
      <c r="OVH116" s="9"/>
      <c r="OVI116" s="9"/>
      <c r="OVJ116" s="9"/>
      <c r="OVK116" s="9"/>
      <c r="OVL116" s="9"/>
      <c r="OVM116" s="9"/>
      <c r="OVN116" s="9"/>
      <c r="OVO116" s="9"/>
      <c r="OVP116" s="9"/>
      <c r="OVQ116" s="9"/>
      <c r="OVR116" s="9"/>
      <c r="OVS116" s="9"/>
      <c r="OVT116" s="9"/>
      <c r="OVU116" s="9"/>
      <c r="OVV116" s="9"/>
      <c r="OVW116" s="9"/>
      <c r="OVX116" s="9"/>
      <c r="OVY116" s="9"/>
      <c r="OVZ116" s="9"/>
      <c r="OWA116" s="9"/>
      <c r="OWB116" s="9"/>
      <c r="OWC116" s="9"/>
      <c r="OWD116" s="9"/>
      <c r="OWE116" s="9"/>
      <c r="OWF116" s="9"/>
      <c r="OWG116" s="9"/>
      <c r="OWH116" s="9"/>
      <c r="OWI116" s="9"/>
      <c r="OWJ116" s="9"/>
      <c r="OWK116" s="9"/>
      <c r="OWL116" s="9"/>
      <c r="OWM116" s="9"/>
      <c r="OWN116" s="9"/>
      <c r="OWO116" s="9"/>
      <c r="OWP116" s="9"/>
      <c r="OWQ116" s="9"/>
      <c r="OWR116" s="9"/>
      <c r="OWS116" s="9"/>
      <c r="OWT116" s="9"/>
      <c r="OWU116" s="9"/>
      <c r="OWV116" s="9"/>
      <c r="OWW116" s="9"/>
      <c r="OWX116" s="9"/>
      <c r="OWY116" s="9"/>
      <c r="OWZ116" s="9"/>
      <c r="OXA116" s="9"/>
      <c r="OXB116" s="9"/>
      <c r="OXC116" s="9"/>
      <c r="OXD116" s="9"/>
      <c r="OXE116" s="9"/>
      <c r="OXF116" s="9"/>
      <c r="OXG116" s="9"/>
      <c r="OXH116" s="9"/>
      <c r="OXI116" s="9"/>
      <c r="OXJ116" s="9"/>
      <c r="OXK116" s="9"/>
      <c r="OXL116" s="9"/>
      <c r="OXM116" s="9"/>
      <c r="OXN116" s="9"/>
      <c r="OXO116" s="9"/>
      <c r="OXP116" s="9"/>
      <c r="OXQ116" s="9"/>
      <c r="OXR116" s="9"/>
      <c r="OXS116" s="9"/>
      <c r="OXT116" s="9"/>
      <c r="OXU116" s="9"/>
      <c r="OXV116" s="9"/>
      <c r="OXW116" s="9"/>
      <c r="OXX116" s="9"/>
      <c r="OXY116" s="9"/>
      <c r="OXZ116" s="9"/>
      <c r="OYA116" s="9"/>
      <c r="OYB116" s="9"/>
      <c r="OYC116" s="9"/>
      <c r="OYD116" s="9"/>
      <c r="OYE116" s="9"/>
      <c r="OYF116" s="9"/>
      <c r="OYG116" s="9"/>
      <c r="OYH116" s="9"/>
      <c r="OYI116" s="9"/>
      <c r="OYJ116" s="9"/>
      <c r="OYK116" s="9"/>
      <c r="OYL116" s="9"/>
      <c r="OYM116" s="9"/>
      <c r="OYN116" s="9"/>
      <c r="OYO116" s="9"/>
      <c r="OYP116" s="9"/>
      <c r="OYQ116" s="9"/>
      <c r="OYR116" s="9"/>
      <c r="OYS116" s="9"/>
      <c r="OYT116" s="9"/>
      <c r="OYU116" s="9"/>
      <c r="OYV116" s="9"/>
      <c r="OYW116" s="9"/>
      <c r="OYX116" s="9"/>
      <c r="OYY116" s="9"/>
      <c r="OYZ116" s="9"/>
      <c r="OZA116" s="9"/>
      <c r="OZB116" s="9"/>
      <c r="OZC116" s="9"/>
      <c r="OZD116" s="9"/>
      <c r="OZE116" s="9"/>
      <c r="OZF116" s="9"/>
      <c r="OZG116" s="9"/>
      <c r="OZH116" s="9"/>
      <c r="OZI116" s="9"/>
      <c r="OZJ116" s="9"/>
      <c r="OZK116" s="9"/>
      <c r="OZL116" s="9"/>
      <c r="OZM116" s="9"/>
      <c r="OZN116" s="9"/>
      <c r="OZO116" s="9"/>
      <c r="OZP116" s="9"/>
      <c r="OZQ116" s="9"/>
      <c r="OZR116" s="9"/>
      <c r="OZS116" s="9"/>
      <c r="OZT116" s="9"/>
      <c r="OZU116" s="9"/>
      <c r="OZV116" s="9"/>
      <c r="OZW116" s="9"/>
      <c r="OZX116" s="9"/>
      <c r="OZY116" s="9"/>
      <c r="OZZ116" s="9"/>
      <c r="PAA116" s="9"/>
      <c r="PAB116" s="9"/>
      <c r="PAC116" s="9"/>
      <c r="PAD116" s="9"/>
      <c r="PAE116" s="9"/>
      <c r="PAF116" s="9"/>
      <c r="PAG116" s="9"/>
      <c r="PAH116" s="9"/>
      <c r="PAI116" s="9"/>
      <c r="PAJ116" s="9"/>
      <c r="PAK116" s="9"/>
      <c r="PAL116" s="9"/>
      <c r="PAM116" s="9"/>
      <c r="PAN116" s="9"/>
      <c r="PAO116" s="9"/>
      <c r="PAP116" s="9"/>
      <c r="PAQ116" s="9"/>
      <c r="PAR116" s="9"/>
      <c r="PAS116" s="9"/>
      <c r="PAT116" s="9"/>
      <c r="PAU116" s="9"/>
      <c r="PAV116" s="9"/>
      <c r="PAW116" s="9"/>
      <c r="PAX116" s="9"/>
      <c r="PAY116" s="9"/>
      <c r="PAZ116" s="9"/>
      <c r="PBA116" s="9"/>
      <c r="PBB116" s="9"/>
      <c r="PBC116" s="9"/>
      <c r="PBD116" s="9"/>
      <c r="PBE116" s="9"/>
      <c r="PBF116" s="9"/>
      <c r="PBG116" s="9"/>
      <c r="PBH116" s="9"/>
      <c r="PBI116" s="9"/>
      <c r="PBJ116" s="9"/>
      <c r="PBK116" s="9"/>
      <c r="PBL116" s="9"/>
      <c r="PBM116" s="9"/>
      <c r="PBN116" s="9"/>
      <c r="PBO116" s="9"/>
      <c r="PBP116" s="9"/>
      <c r="PBQ116" s="9"/>
      <c r="PBR116" s="9"/>
      <c r="PBS116" s="9"/>
      <c r="PBT116" s="9"/>
      <c r="PBU116" s="9"/>
      <c r="PBV116" s="9"/>
      <c r="PBW116" s="9"/>
      <c r="PBX116" s="9"/>
      <c r="PBY116" s="9"/>
      <c r="PBZ116" s="9"/>
      <c r="PCA116" s="9"/>
      <c r="PCB116" s="9"/>
      <c r="PCC116" s="9"/>
      <c r="PCD116" s="9"/>
      <c r="PCE116" s="9"/>
      <c r="PCF116" s="9"/>
      <c r="PCG116" s="9"/>
      <c r="PCH116" s="9"/>
      <c r="PCI116" s="9"/>
      <c r="PCJ116" s="9"/>
      <c r="PCK116" s="9"/>
      <c r="PCL116" s="9"/>
      <c r="PCM116" s="9"/>
      <c r="PCN116" s="9"/>
      <c r="PCO116" s="9"/>
      <c r="PCP116" s="9"/>
      <c r="PCQ116" s="9"/>
      <c r="PCR116" s="9"/>
      <c r="PCS116" s="9"/>
      <c r="PCT116" s="9"/>
      <c r="PCU116" s="9"/>
      <c r="PCV116" s="9"/>
      <c r="PCW116" s="9"/>
      <c r="PCX116" s="9"/>
      <c r="PCY116" s="9"/>
      <c r="PCZ116" s="9"/>
      <c r="PDA116" s="9"/>
      <c r="PDB116" s="9"/>
      <c r="PDC116" s="9"/>
      <c r="PDD116" s="9"/>
      <c r="PDE116" s="9"/>
      <c r="PDF116" s="9"/>
      <c r="PDG116" s="9"/>
      <c r="PDH116" s="9"/>
      <c r="PDI116" s="9"/>
      <c r="PDJ116" s="9"/>
      <c r="PDK116" s="9"/>
      <c r="PDL116" s="9"/>
      <c r="PDM116" s="9"/>
      <c r="PDN116" s="9"/>
      <c r="PDO116" s="9"/>
      <c r="PDP116" s="9"/>
      <c r="PDQ116" s="9"/>
      <c r="PDR116" s="9"/>
      <c r="PDS116" s="9"/>
      <c r="PDT116" s="9"/>
      <c r="PDU116" s="9"/>
      <c r="PDV116" s="9"/>
      <c r="PDW116" s="9"/>
      <c r="PDX116" s="9"/>
      <c r="PDY116" s="9"/>
      <c r="PDZ116" s="9"/>
      <c r="PEA116" s="9"/>
      <c r="PEB116" s="9"/>
      <c r="PEC116" s="9"/>
      <c r="PED116" s="9"/>
      <c r="PEE116" s="9"/>
      <c r="PEF116" s="9"/>
      <c r="PEG116" s="9"/>
      <c r="PEH116" s="9"/>
      <c r="PEI116" s="9"/>
      <c r="PEJ116" s="9"/>
      <c r="PEK116" s="9"/>
      <c r="PEL116" s="9"/>
      <c r="PEM116" s="9"/>
      <c r="PEN116" s="9"/>
      <c r="PEO116" s="9"/>
      <c r="PEP116" s="9"/>
      <c r="PEQ116" s="9"/>
      <c r="PER116" s="9"/>
      <c r="PES116" s="9"/>
      <c r="PET116" s="9"/>
      <c r="PEU116" s="9"/>
      <c r="PEV116" s="9"/>
      <c r="PEW116" s="9"/>
      <c r="PEX116" s="9"/>
      <c r="PEY116" s="9"/>
      <c r="PEZ116" s="9"/>
      <c r="PFA116" s="9"/>
      <c r="PFB116" s="9"/>
      <c r="PFC116" s="9"/>
      <c r="PFD116" s="9"/>
      <c r="PFE116" s="9"/>
      <c r="PFF116" s="9"/>
      <c r="PFG116" s="9"/>
      <c r="PFH116" s="9"/>
      <c r="PFI116" s="9"/>
      <c r="PFJ116" s="9"/>
      <c r="PFK116" s="9"/>
      <c r="PFL116" s="9"/>
      <c r="PFM116" s="9"/>
      <c r="PFN116" s="9"/>
      <c r="PFO116" s="9"/>
      <c r="PFP116" s="9"/>
      <c r="PFQ116" s="9"/>
      <c r="PFR116" s="9"/>
      <c r="PFS116" s="9"/>
      <c r="PFT116" s="9"/>
      <c r="PFU116" s="9"/>
      <c r="PFV116" s="9"/>
      <c r="PFW116" s="9"/>
      <c r="PFX116" s="9"/>
      <c r="PFY116" s="9"/>
      <c r="PFZ116" s="9"/>
      <c r="PGA116" s="9"/>
      <c r="PGB116" s="9"/>
      <c r="PGC116" s="9"/>
      <c r="PGD116" s="9"/>
      <c r="PGE116" s="9"/>
      <c r="PGF116" s="9"/>
      <c r="PGG116" s="9"/>
      <c r="PGH116" s="9"/>
      <c r="PGI116" s="9"/>
      <c r="PGJ116" s="9"/>
      <c r="PGK116" s="9"/>
      <c r="PGL116" s="9"/>
      <c r="PGM116" s="9"/>
      <c r="PGN116" s="9"/>
      <c r="PGO116" s="9"/>
      <c r="PGP116" s="9"/>
      <c r="PGQ116" s="9"/>
      <c r="PGR116" s="9"/>
      <c r="PGS116" s="9"/>
      <c r="PGT116" s="9"/>
      <c r="PGU116" s="9"/>
      <c r="PGV116" s="9"/>
      <c r="PGW116" s="9"/>
      <c r="PGX116" s="9"/>
      <c r="PGY116" s="9"/>
      <c r="PGZ116" s="9"/>
      <c r="PHA116" s="9"/>
      <c r="PHB116" s="9"/>
      <c r="PHC116" s="9"/>
      <c r="PHD116" s="9"/>
      <c r="PHE116" s="9"/>
      <c r="PHF116" s="9"/>
      <c r="PHG116" s="9"/>
      <c r="PHH116" s="9"/>
      <c r="PHI116" s="9"/>
      <c r="PHJ116" s="9"/>
      <c r="PHK116" s="9"/>
      <c r="PHL116" s="9"/>
      <c r="PHM116" s="9"/>
      <c r="PHN116" s="9"/>
      <c r="PHO116" s="9"/>
      <c r="PHP116" s="9"/>
      <c r="PHQ116" s="9"/>
      <c r="PHR116" s="9"/>
      <c r="PHS116" s="9"/>
      <c r="PHT116" s="9"/>
      <c r="PHU116" s="9"/>
      <c r="PHV116" s="9"/>
      <c r="PHW116" s="9"/>
      <c r="PHX116" s="9"/>
      <c r="PHY116" s="9"/>
      <c r="PHZ116" s="9"/>
      <c r="PIA116" s="9"/>
      <c r="PIB116" s="9"/>
      <c r="PIC116" s="9"/>
      <c r="PID116" s="9"/>
      <c r="PIE116" s="9"/>
      <c r="PIF116" s="9"/>
      <c r="PIG116" s="9"/>
      <c r="PIH116" s="9"/>
      <c r="PII116" s="9"/>
      <c r="PIJ116" s="9"/>
      <c r="PIK116" s="9"/>
      <c r="PIL116" s="9"/>
      <c r="PIM116" s="9"/>
      <c r="PIN116" s="9"/>
      <c r="PIO116" s="9"/>
      <c r="PIP116" s="9"/>
      <c r="PIQ116" s="9"/>
      <c r="PIR116" s="9"/>
      <c r="PIS116" s="9"/>
      <c r="PIT116" s="9"/>
      <c r="PIU116" s="9"/>
      <c r="PIV116" s="9"/>
      <c r="PIW116" s="9"/>
      <c r="PIX116" s="9"/>
      <c r="PIY116" s="9"/>
      <c r="PIZ116" s="9"/>
      <c r="PJA116" s="9"/>
      <c r="PJB116" s="9"/>
      <c r="PJC116" s="9"/>
      <c r="PJD116" s="9"/>
      <c r="PJE116" s="9"/>
      <c r="PJF116" s="9"/>
      <c r="PJG116" s="9"/>
      <c r="PJH116" s="9"/>
      <c r="PJI116" s="9"/>
      <c r="PJJ116" s="9"/>
      <c r="PJK116" s="9"/>
      <c r="PJL116" s="9"/>
      <c r="PJM116" s="9"/>
      <c r="PJN116" s="9"/>
      <c r="PJO116" s="9"/>
      <c r="PJP116" s="9"/>
      <c r="PJQ116" s="9"/>
      <c r="PJR116" s="9"/>
      <c r="PJS116" s="9"/>
      <c r="PJT116" s="9"/>
      <c r="PJU116" s="9"/>
      <c r="PJV116" s="9"/>
      <c r="PJW116" s="9"/>
      <c r="PJX116" s="9"/>
      <c r="PJY116" s="9"/>
      <c r="PJZ116" s="9"/>
      <c r="PKA116" s="9"/>
      <c r="PKB116" s="9"/>
      <c r="PKC116" s="9"/>
      <c r="PKD116" s="9"/>
      <c r="PKE116" s="9"/>
      <c r="PKF116" s="9"/>
      <c r="PKG116" s="9"/>
      <c r="PKH116" s="9"/>
      <c r="PKI116" s="9"/>
      <c r="PKJ116" s="9"/>
      <c r="PKK116" s="9"/>
      <c r="PKL116" s="9"/>
      <c r="PKM116" s="9"/>
      <c r="PKN116" s="9"/>
      <c r="PKO116" s="9"/>
      <c r="PKP116" s="9"/>
      <c r="PKQ116" s="9"/>
      <c r="PKR116" s="9"/>
      <c r="PKS116" s="9"/>
      <c r="PKT116" s="9"/>
      <c r="PKU116" s="9"/>
      <c r="PKV116" s="9"/>
      <c r="PKW116" s="9"/>
      <c r="PKX116" s="9"/>
      <c r="PKY116" s="9"/>
      <c r="PKZ116" s="9"/>
      <c r="PLA116" s="9"/>
      <c r="PLB116" s="9"/>
      <c r="PLC116" s="9"/>
      <c r="PLD116" s="9"/>
      <c r="PLE116" s="9"/>
      <c r="PLF116" s="9"/>
      <c r="PLG116" s="9"/>
      <c r="PLH116" s="9"/>
      <c r="PLI116" s="9"/>
      <c r="PLJ116" s="9"/>
      <c r="PLK116" s="9"/>
      <c r="PLL116" s="9"/>
      <c r="PLM116" s="9"/>
      <c r="PLN116" s="9"/>
      <c r="PLO116" s="9"/>
      <c r="PLP116" s="9"/>
      <c r="PLQ116" s="9"/>
      <c r="PLR116" s="9"/>
      <c r="PLS116" s="9"/>
      <c r="PLT116" s="9"/>
      <c r="PLU116" s="9"/>
      <c r="PLV116" s="9"/>
      <c r="PLW116" s="9"/>
      <c r="PLX116" s="9"/>
      <c r="PLY116" s="9"/>
      <c r="PLZ116" s="9"/>
      <c r="PMA116" s="9"/>
      <c r="PMB116" s="9"/>
      <c r="PMC116" s="9"/>
      <c r="PMD116" s="9"/>
      <c r="PME116" s="9"/>
      <c r="PMF116" s="9"/>
      <c r="PMG116" s="9"/>
      <c r="PMH116" s="9"/>
      <c r="PMI116" s="9"/>
      <c r="PMJ116" s="9"/>
      <c r="PMK116" s="9"/>
      <c r="PML116" s="9"/>
      <c r="PMM116" s="9"/>
      <c r="PMN116" s="9"/>
      <c r="PMO116" s="9"/>
      <c r="PMP116" s="9"/>
      <c r="PMQ116" s="9"/>
      <c r="PMR116" s="9"/>
      <c r="PMS116" s="9"/>
      <c r="PMT116" s="9"/>
      <c r="PMU116" s="9"/>
      <c r="PMV116" s="9"/>
      <c r="PMW116" s="9"/>
      <c r="PMX116" s="9"/>
      <c r="PMY116" s="9"/>
      <c r="PMZ116" s="9"/>
      <c r="PNA116" s="9"/>
      <c r="PNB116" s="9"/>
      <c r="PNC116" s="9"/>
      <c r="PND116" s="9"/>
      <c r="PNE116" s="9"/>
      <c r="PNF116" s="9"/>
      <c r="PNG116" s="9"/>
      <c r="PNH116" s="9"/>
      <c r="PNI116" s="9"/>
      <c r="PNJ116" s="9"/>
      <c r="PNK116" s="9"/>
      <c r="PNL116" s="9"/>
      <c r="PNM116" s="9"/>
      <c r="PNN116" s="9"/>
      <c r="PNO116" s="9"/>
      <c r="PNP116" s="9"/>
      <c r="PNQ116" s="9"/>
      <c r="PNR116" s="9"/>
      <c r="PNS116" s="9"/>
      <c r="PNT116" s="9"/>
      <c r="PNU116" s="9"/>
      <c r="PNV116" s="9"/>
      <c r="PNW116" s="9"/>
      <c r="PNX116" s="9"/>
      <c r="PNY116" s="9"/>
      <c r="PNZ116" s="9"/>
      <c r="POA116" s="9"/>
      <c r="POB116" s="9"/>
      <c r="POC116" s="9"/>
      <c r="POD116" s="9"/>
      <c r="POE116" s="9"/>
      <c r="POF116" s="9"/>
      <c r="POG116" s="9"/>
      <c r="POH116" s="9"/>
      <c r="POI116" s="9"/>
      <c r="POJ116" s="9"/>
      <c r="POK116" s="9"/>
      <c r="POL116" s="9"/>
      <c r="POM116" s="9"/>
      <c r="PON116" s="9"/>
      <c r="POO116" s="9"/>
      <c r="POP116" s="9"/>
      <c r="POQ116" s="9"/>
      <c r="POR116" s="9"/>
      <c r="POS116" s="9"/>
      <c r="POT116" s="9"/>
      <c r="POU116" s="9"/>
      <c r="POV116" s="9"/>
      <c r="POW116" s="9"/>
      <c r="POX116" s="9"/>
      <c r="POY116" s="9"/>
      <c r="POZ116" s="9"/>
      <c r="PPA116" s="9"/>
      <c r="PPB116" s="9"/>
      <c r="PPC116" s="9"/>
      <c r="PPD116" s="9"/>
      <c r="PPE116" s="9"/>
      <c r="PPF116" s="9"/>
      <c r="PPG116" s="9"/>
      <c r="PPH116" s="9"/>
      <c r="PPI116" s="9"/>
      <c r="PPJ116" s="9"/>
      <c r="PPK116" s="9"/>
      <c r="PPL116" s="9"/>
      <c r="PPM116" s="9"/>
      <c r="PPN116" s="9"/>
      <c r="PPO116" s="9"/>
      <c r="PPP116" s="9"/>
      <c r="PPQ116" s="9"/>
      <c r="PPR116" s="9"/>
      <c r="PPS116" s="9"/>
      <c r="PPT116" s="9"/>
      <c r="PPU116" s="9"/>
      <c r="PPV116" s="9"/>
      <c r="PPW116" s="9"/>
      <c r="PPX116" s="9"/>
      <c r="PPY116" s="9"/>
      <c r="PPZ116" s="9"/>
      <c r="PQA116" s="9"/>
      <c r="PQB116" s="9"/>
      <c r="PQC116" s="9"/>
      <c r="PQD116" s="9"/>
      <c r="PQE116" s="9"/>
      <c r="PQF116" s="9"/>
      <c r="PQG116" s="9"/>
      <c r="PQH116" s="9"/>
      <c r="PQI116" s="9"/>
      <c r="PQJ116" s="9"/>
      <c r="PQK116" s="9"/>
      <c r="PQL116" s="9"/>
      <c r="PQM116" s="9"/>
      <c r="PQN116" s="9"/>
      <c r="PQO116" s="9"/>
      <c r="PQP116" s="9"/>
      <c r="PQQ116" s="9"/>
      <c r="PQR116" s="9"/>
      <c r="PQS116" s="9"/>
      <c r="PQT116" s="9"/>
      <c r="PQU116" s="9"/>
      <c r="PQV116" s="9"/>
      <c r="PQW116" s="9"/>
      <c r="PQX116" s="9"/>
      <c r="PQY116" s="9"/>
      <c r="PQZ116" s="9"/>
      <c r="PRA116" s="9"/>
      <c r="PRB116" s="9"/>
      <c r="PRC116" s="9"/>
      <c r="PRD116" s="9"/>
      <c r="PRE116" s="9"/>
      <c r="PRF116" s="9"/>
      <c r="PRG116" s="9"/>
      <c r="PRH116" s="9"/>
      <c r="PRI116" s="9"/>
      <c r="PRJ116" s="9"/>
      <c r="PRK116" s="9"/>
      <c r="PRL116" s="9"/>
      <c r="PRM116" s="9"/>
      <c r="PRN116" s="9"/>
      <c r="PRO116" s="9"/>
      <c r="PRP116" s="9"/>
      <c r="PRQ116" s="9"/>
      <c r="PRR116" s="9"/>
      <c r="PRS116" s="9"/>
      <c r="PRT116" s="9"/>
      <c r="PRU116" s="9"/>
      <c r="PRV116" s="9"/>
      <c r="PRW116" s="9"/>
      <c r="PRX116" s="9"/>
      <c r="PRY116" s="9"/>
      <c r="PRZ116" s="9"/>
      <c r="PSA116" s="9"/>
      <c r="PSB116" s="9"/>
      <c r="PSC116" s="9"/>
      <c r="PSD116" s="9"/>
      <c r="PSE116" s="9"/>
      <c r="PSF116" s="9"/>
      <c r="PSG116" s="9"/>
      <c r="PSH116" s="9"/>
      <c r="PSI116" s="9"/>
      <c r="PSJ116" s="9"/>
      <c r="PSK116" s="9"/>
      <c r="PSL116" s="9"/>
      <c r="PSM116" s="9"/>
      <c r="PSN116" s="9"/>
      <c r="PSO116" s="9"/>
      <c r="PSP116" s="9"/>
      <c r="PSQ116" s="9"/>
      <c r="PSR116" s="9"/>
      <c r="PSS116" s="9"/>
      <c r="PST116" s="9"/>
      <c r="PSU116" s="9"/>
      <c r="PSV116" s="9"/>
      <c r="PSW116" s="9"/>
      <c r="PSX116" s="9"/>
      <c r="PSY116" s="9"/>
      <c r="PSZ116" s="9"/>
      <c r="PTA116" s="9"/>
      <c r="PTB116" s="9"/>
      <c r="PTC116" s="9"/>
      <c r="PTD116" s="9"/>
      <c r="PTE116" s="9"/>
      <c r="PTF116" s="9"/>
      <c r="PTG116" s="9"/>
      <c r="PTH116" s="9"/>
      <c r="PTI116" s="9"/>
      <c r="PTJ116" s="9"/>
      <c r="PTK116" s="9"/>
      <c r="PTL116" s="9"/>
      <c r="PTM116" s="9"/>
      <c r="PTN116" s="9"/>
      <c r="PTO116" s="9"/>
      <c r="PTP116" s="9"/>
      <c r="PTQ116" s="9"/>
      <c r="PTR116" s="9"/>
      <c r="PTS116" s="9"/>
      <c r="PTT116" s="9"/>
      <c r="PTU116" s="9"/>
      <c r="PTV116" s="9"/>
      <c r="PTW116" s="9"/>
      <c r="PTX116" s="9"/>
      <c r="PTY116" s="9"/>
      <c r="PTZ116" s="9"/>
      <c r="PUA116" s="9"/>
      <c r="PUB116" s="9"/>
      <c r="PUC116" s="9"/>
      <c r="PUD116" s="9"/>
      <c r="PUE116" s="9"/>
      <c r="PUF116" s="9"/>
      <c r="PUG116" s="9"/>
      <c r="PUH116" s="9"/>
      <c r="PUI116" s="9"/>
      <c r="PUJ116" s="9"/>
      <c r="PUK116" s="9"/>
      <c r="PUL116" s="9"/>
      <c r="PUM116" s="9"/>
      <c r="PUN116" s="9"/>
      <c r="PUO116" s="9"/>
      <c r="PUP116" s="9"/>
      <c r="PUQ116" s="9"/>
      <c r="PUR116" s="9"/>
      <c r="PUS116" s="9"/>
      <c r="PUT116" s="9"/>
      <c r="PUU116" s="9"/>
      <c r="PUV116" s="9"/>
      <c r="PUW116" s="9"/>
      <c r="PUX116" s="9"/>
      <c r="PUY116" s="9"/>
      <c r="PUZ116" s="9"/>
      <c r="PVA116" s="9"/>
      <c r="PVB116" s="9"/>
      <c r="PVC116" s="9"/>
      <c r="PVD116" s="9"/>
      <c r="PVE116" s="9"/>
      <c r="PVF116" s="9"/>
      <c r="PVG116" s="9"/>
      <c r="PVH116" s="9"/>
      <c r="PVI116" s="9"/>
      <c r="PVJ116" s="9"/>
      <c r="PVK116" s="9"/>
      <c r="PVL116" s="9"/>
      <c r="PVM116" s="9"/>
      <c r="PVN116" s="9"/>
      <c r="PVO116" s="9"/>
      <c r="PVP116" s="9"/>
      <c r="PVQ116" s="9"/>
      <c r="PVR116" s="9"/>
      <c r="PVS116" s="9"/>
      <c r="PVT116" s="9"/>
      <c r="PVU116" s="9"/>
      <c r="PVV116" s="9"/>
      <c r="PVW116" s="9"/>
      <c r="PVX116" s="9"/>
      <c r="PVY116" s="9"/>
      <c r="PVZ116" s="9"/>
      <c r="PWA116" s="9"/>
      <c r="PWB116" s="9"/>
      <c r="PWC116" s="9"/>
      <c r="PWD116" s="9"/>
      <c r="PWE116" s="9"/>
      <c r="PWF116" s="9"/>
      <c r="PWG116" s="9"/>
      <c r="PWH116" s="9"/>
      <c r="PWI116" s="9"/>
      <c r="PWJ116" s="9"/>
      <c r="PWK116" s="9"/>
      <c r="PWL116" s="9"/>
      <c r="PWM116" s="9"/>
      <c r="PWN116" s="9"/>
      <c r="PWO116" s="9"/>
      <c r="PWP116" s="9"/>
      <c r="PWQ116" s="9"/>
      <c r="PWR116" s="9"/>
      <c r="PWS116" s="9"/>
      <c r="PWT116" s="9"/>
      <c r="PWU116" s="9"/>
      <c r="PWV116" s="9"/>
      <c r="PWW116" s="9"/>
      <c r="PWX116" s="9"/>
      <c r="PWY116" s="9"/>
      <c r="PWZ116" s="9"/>
      <c r="PXA116" s="9"/>
      <c r="PXB116" s="9"/>
      <c r="PXC116" s="9"/>
      <c r="PXD116" s="9"/>
      <c r="PXE116" s="9"/>
      <c r="PXF116" s="9"/>
      <c r="PXG116" s="9"/>
      <c r="PXH116" s="9"/>
      <c r="PXI116" s="9"/>
      <c r="PXJ116" s="9"/>
      <c r="PXK116" s="9"/>
      <c r="PXL116" s="9"/>
      <c r="PXM116" s="9"/>
      <c r="PXN116" s="9"/>
      <c r="PXO116" s="9"/>
      <c r="PXP116" s="9"/>
      <c r="PXQ116" s="9"/>
      <c r="PXR116" s="9"/>
      <c r="PXS116" s="9"/>
      <c r="PXT116" s="9"/>
      <c r="PXU116" s="9"/>
      <c r="PXV116" s="9"/>
      <c r="PXW116" s="9"/>
      <c r="PXX116" s="9"/>
      <c r="PXY116" s="9"/>
      <c r="PXZ116" s="9"/>
      <c r="PYA116" s="9"/>
      <c r="PYB116" s="9"/>
      <c r="PYC116" s="9"/>
      <c r="PYD116" s="9"/>
      <c r="PYE116" s="9"/>
      <c r="PYF116" s="9"/>
      <c r="PYG116" s="9"/>
      <c r="PYH116" s="9"/>
      <c r="PYI116" s="9"/>
      <c r="PYJ116" s="9"/>
      <c r="PYK116" s="9"/>
      <c r="PYL116" s="9"/>
      <c r="PYM116" s="9"/>
      <c r="PYN116" s="9"/>
      <c r="PYO116" s="9"/>
      <c r="PYP116" s="9"/>
      <c r="PYQ116" s="9"/>
      <c r="PYR116" s="9"/>
      <c r="PYS116" s="9"/>
      <c r="PYT116" s="9"/>
      <c r="PYU116" s="9"/>
      <c r="PYV116" s="9"/>
      <c r="PYW116" s="9"/>
      <c r="PYX116" s="9"/>
      <c r="PYY116" s="9"/>
      <c r="PYZ116" s="9"/>
      <c r="PZA116" s="9"/>
      <c r="PZB116" s="9"/>
      <c r="PZC116" s="9"/>
      <c r="PZD116" s="9"/>
      <c r="PZE116" s="9"/>
      <c r="PZF116" s="9"/>
      <c r="PZG116" s="9"/>
      <c r="PZH116" s="9"/>
      <c r="PZI116" s="9"/>
      <c r="PZJ116" s="9"/>
      <c r="PZK116" s="9"/>
      <c r="PZL116" s="9"/>
      <c r="PZM116" s="9"/>
      <c r="PZN116" s="9"/>
      <c r="PZO116" s="9"/>
      <c r="PZP116" s="9"/>
      <c r="PZQ116" s="9"/>
      <c r="PZR116" s="9"/>
      <c r="PZS116" s="9"/>
      <c r="PZT116" s="9"/>
      <c r="PZU116" s="9"/>
      <c r="PZV116" s="9"/>
      <c r="PZW116" s="9"/>
      <c r="PZX116" s="9"/>
      <c r="PZY116" s="9"/>
      <c r="PZZ116" s="9"/>
      <c r="QAA116" s="9"/>
      <c r="QAB116" s="9"/>
      <c r="QAC116" s="9"/>
      <c r="QAD116" s="9"/>
      <c r="QAE116" s="9"/>
      <c r="QAF116" s="9"/>
      <c r="QAG116" s="9"/>
      <c r="QAH116" s="9"/>
      <c r="QAI116" s="9"/>
      <c r="QAJ116" s="9"/>
      <c r="QAK116" s="9"/>
      <c r="QAL116" s="9"/>
      <c r="QAM116" s="9"/>
      <c r="QAN116" s="9"/>
      <c r="QAO116" s="9"/>
      <c r="QAP116" s="9"/>
      <c r="QAQ116" s="9"/>
      <c r="QAR116" s="9"/>
      <c r="QAS116" s="9"/>
      <c r="QAT116" s="9"/>
      <c r="QAU116" s="9"/>
      <c r="QAV116" s="9"/>
      <c r="QAW116" s="9"/>
      <c r="QAX116" s="9"/>
      <c r="QAY116" s="9"/>
      <c r="QAZ116" s="9"/>
      <c r="QBA116" s="9"/>
      <c r="QBB116" s="9"/>
      <c r="QBC116" s="9"/>
      <c r="QBD116" s="9"/>
      <c r="QBE116" s="9"/>
      <c r="QBF116" s="9"/>
      <c r="QBG116" s="9"/>
      <c r="QBH116" s="9"/>
      <c r="QBI116" s="9"/>
      <c r="QBJ116" s="9"/>
      <c r="QBK116" s="9"/>
      <c r="QBL116" s="9"/>
      <c r="QBM116" s="9"/>
      <c r="QBN116" s="9"/>
      <c r="QBO116" s="9"/>
      <c r="QBP116" s="9"/>
      <c r="QBQ116" s="9"/>
      <c r="QBR116" s="9"/>
      <c r="QBS116" s="9"/>
      <c r="QBT116" s="9"/>
      <c r="QBU116" s="9"/>
      <c r="QBV116" s="9"/>
      <c r="QBW116" s="9"/>
      <c r="QBX116" s="9"/>
      <c r="QBY116" s="9"/>
      <c r="QBZ116" s="9"/>
      <c r="QCA116" s="9"/>
      <c r="QCB116" s="9"/>
      <c r="QCC116" s="9"/>
      <c r="QCD116" s="9"/>
      <c r="QCE116" s="9"/>
      <c r="QCF116" s="9"/>
      <c r="QCG116" s="9"/>
      <c r="QCH116" s="9"/>
      <c r="QCI116" s="9"/>
      <c r="QCJ116" s="9"/>
      <c r="QCK116" s="9"/>
      <c r="QCL116" s="9"/>
      <c r="QCM116" s="9"/>
      <c r="QCN116" s="9"/>
      <c r="QCO116" s="9"/>
      <c r="QCP116" s="9"/>
      <c r="QCQ116" s="9"/>
      <c r="QCR116" s="9"/>
      <c r="QCS116" s="9"/>
      <c r="QCT116" s="9"/>
      <c r="QCU116" s="9"/>
      <c r="QCV116" s="9"/>
      <c r="QCW116" s="9"/>
      <c r="QCX116" s="9"/>
      <c r="QCY116" s="9"/>
      <c r="QCZ116" s="9"/>
      <c r="QDA116" s="9"/>
      <c r="QDB116" s="9"/>
      <c r="QDC116" s="9"/>
      <c r="QDD116" s="9"/>
      <c r="QDE116" s="9"/>
      <c r="QDF116" s="9"/>
      <c r="QDG116" s="9"/>
      <c r="QDH116" s="9"/>
      <c r="QDI116" s="9"/>
      <c r="QDJ116" s="9"/>
      <c r="QDK116" s="9"/>
      <c r="QDL116" s="9"/>
      <c r="QDM116" s="9"/>
      <c r="QDN116" s="9"/>
      <c r="QDO116" s="9"/>
      <c r="QDP116" s="9"/>
      <c r="QDQ116" s="9"/>
      <c r="QDR116" s="9"/>
      <c r="QDS116" s="9"/>
      <c r="QDT116" s="9"/>
      <c r="QDU116" s="9"/>
      <c r="QDV116" s="9"/>
      <c r="QDW116" s="9"/>
      <c r="QDX116" s="9"/>
      <c r="QDY116" s="9"/>
      <c r="QDZ116" s="9"/>
      <c r="QEA116" s="9"/>
      <c r="QEB116" s="9"/>
      <c r="QEC116" s="9"/>
      <c r="QED116" s="9"/>
      <c r="QEE116" s="9"/>
      <c r="QEF116" s="9"/>
      <c r="QEG116" s="9"/>
      <c r="QEH116" s="9"/>
      <c r="QEI116" s="9"/>
      <c r="QEJ116" s="9"/>
      <c r="QEK116" s="9"/>
      <c r="QEL116" s="9"/>
      <c r="QEM116" s="9"/>
      <c r="QEN116" s="9"/>
      <c r="QEO116" s="9"/>
      <c r="QEP116" s="9"/>
      <c r="QEQ116" s="9"/>
      <c r="QER116" s="9"/>
      <c r="QES116" s="9"/>
      <c r="QET116" s="9"/>
      <c r="QEU116" s="9"/>
      <c r="QEV116" s="9"/>
      <c r="QEW116" s="9"/>
      <c r="QEX116" s="9"/>
      <c r="QEY116" s="9"/>
      <c r="QEZ116" s="9"/>
      <c r="QFA116" s="9"/>
      <c r="QFB116" s="9"/>
      <c r="QFC116" s="9"/>
      <c r="QFD116" s="9"/>
      <c r="QFE116" s="9"/>
      <c r="QFF116" s="9"/>
      <c r="QFG116" s="9"/>
      <c r="QFH116" s="9"/>
      <c r="QFI116" s="9"/>
      <c r="QFJ116" s="9"/>
      <c r="QFK116" s="9"/>
      <c r="QFL116" s="9"/>
      <c r="QFM116" s="9"/>
      <c r="QFN116" s="9"/>
      <c r="QFO116" s="9"/>
      <c r="QFP116" s="9"/>
      <c r="QFQ116" s="9"/>
      <c r="QFR116" s="9"/>
      <c r="QFS116" s="9"/>
      <c r="QFT116" s="9"/>
      <c r="QFU116" s="9"/>
      <c r="QFV116" s="9"/>
      <c r="QFW116" s="9"/>
      <c r="QFX116" s="9"/>
      <c r="QFY116" s="9"/>
      <c r="QFZ116" s="9"/>
      <c r="QGA116" s="9"/>
      <c r="QGB116" s="9"/>
      <c r="QGC116" s="9"/>
      <c r="QGD116" s="9"/>
      <c r="QGE116" s="9"/>
      <c r="QGF116" s="9"/>
      <c r="QGG116" s="9"/>
      <c r="QGH116" s="9"/>
      <c r="QGI116" s="9"/>
      <c r="QGJ116" s="9"/>
      <c r="QGK116" s="9"/>
      <c r="QGL116" s="9"/>
      <c r="QGM116" s="9"/>
      <c r="QGN116" s="9"/>
      <c r="QGO116" s="9"/>
      <c r="QGP116" s="9"/>
      <c r="QGQ116" s="9"/>
      <c r="QGR116" s="9"/>
      <c r="QGS116" s="9"/>
      <c r="QGT116" s="9"/>
      <c r="QGU116" s="9"/>
      <c r="QGV116" s="9"/>
      <c r="QGW116" s="9"/>
      <c r="QGX116" s="9"/>
      <c r="QGY116" s="9"/>
      <c r="QGZ116" s="9"/>
      <c r="QHA116" s="9"/>
      <c r="QHB116" s="9"/>
      <c r="QHC116" s="9"/>
      <c r="QHD116" s="9"/>
      <c r="QHE116" s="9"/>
      <c r="QHF116" s="9"/>
      <c r="QHG116" s="9"/>
      <c r="QHH116" s="9"/>
      <c r="QHI116" s="9"/>
      <c r="QHJ116" s="9"/>
      <c r="QHK116" s="9"/>
      <c r="QHL116" s="9"/>
      <c r="QHM116" s="9"/>
      <c r="QHN116" s="9"/>
      <c r="QHO116" s="9"/>
      <c r="QHP116" s="9"/>
      <c r="QHQ116" s="9"/>
      <c r="QHR116" s="9"/>
      <c r="QHS116" s="9"/>
      <c r="QHT116" s="9"/>
      <c r="QHU116" s="9"/>
      <c r="QHV116" s="9"/>
      <c r="QHW116" s="9"/>
      <c r="QHX116" s="9"/>
      <c r="QHY116" s="9"/>
      <c r="QHZ116" s="9"/>
      <c r="QIA116" s="9"/>
      <c r="QIB116" s="9"/>
      <c r="QIC116" s="9"/>
      <c r="QID116" s="9"/>
      <c r="QIE116" s="9"/>
      <c r="QIF116" s="9"/>
      <c r="QIG116" s="9"/>
      <c r="QIH116" s="9"/>
      <c r="QII116" s="9"/>
      <c r="QIJ116" s="9"/>
      <c r="QIK116" s="9"/>
      <c r="QIL116" s="9"/>
      <c r="QIM116" s="9"/>
      <c r="QIN116" s="9"/>
      <c r="QIO116" s="9"/>
      <c r="QIP116" s="9"/>
      <c r="QIQ116" s="9"/>
      <c r="QIR116" s="9"/>
      <c r="QIS116" s="9"/>
      <c r="QIT116" s="9"/>
      <c r="QIU116" s="9"/>
      <c r="QIV116" s="9"/>
      <c r="QIW116" s="9"/>
      <c r="QIX116" s="9"/>
      <c r="QIY116" s="9"/>
      <c r="QIZ116" s="9"/>
      <c r="QJA116" s="9"/>
      <c r="QJB116" s="9"/>
      <c r="QJC116" s="9"/>
      <c r="QJD116" s="9"/>
      <c r="QJE116" s="9"/>
      <c r="QJF116" s="9"/>
      <c r="QJG116" s="9"/>
      <c r="QJH116" s="9"/>
      <c r="QJI116" s="9"/>
      <c r="QJJ116" s="9"/>
      <c r="QJK116" s="9"/>
      <c r="QJL116" s="9"/>
      <c r="QJM116" s="9"/>
      <c r="QJN116" s="9"/>
      <c r="QJO116" s="9"/>
      <c r="QJP116" s="9"/>
      <c r="QJQ116" s="9"/>
      <c r="QJR116" s="9"/>
      <c r="QJS116" s="9"/>
      <c r="QJT116" s="9"/>
      <c r="QJU116" s="9"/>
      <c r="QJV116" s="9"/>
      <c r="QJW116" s="9"/>
      <c r="QJX116" s="9"/>
      <c r="QJY116" s="9"/>
      <c r="QJZ116" s="9"/>
      <c r="QKA116" s="9"/>
      <c r="QKB116" s="9"/>
      <c r="QKC116" s="9"/>
      <c r="QKD116" s="9"/>
      <c r="QKE116" s="9"/>
      <c r="QKF116" s="9"/>
      <c r="QKG116" s="9"/>
      <c r="QKH116" s="9"/>
      <c r="QKI116" s="9"/>
      <c r="QKJ116" s="9"/>
      <c r="QKK116" s="9"/>
      <c r="QKL116" s="9"/>
      <c r="QKM116" s="9"/>
      <c r="QKN116" s="9"/>
      <c r="QKO116" s="9"/>
      <c r="QKP116" s="9"/>
      <c r="QKQ116" s="9"/>
      <c r="QKR116" s="9"/>
      <c r="QKS116" s="9"/>
      <c r="QKT116" s="9"/>
      <c r="QKU116" s="9"/>
      <c r="QKV116" s="9"/>
      <c r="QKW116" s="9"/>
      <c r="QKX116" s="9"/>
      <c r="QKY116" s="9"/>
      <c r="QKZ116" s="9"/>
      <c r="QLA116" s="9"/>
      <c r="QLB116" s="9"/>
      <c r="QLC116" s="9"/>
      <c r="QLD116" s="9"/>
      <c r="QLE116" s="9"/>
      <c r="QLF116" s="9"/>
      <c r="QLG116" s="9"/>
      <c r="QLH116" s="9"/>
      <c r="QLI116" s="9"/>
      <c r="QLJ116" s="9"/>
      <c r="QLK116" s="9"/>
      <c r="QLL116" s="9"/>
      <c r="QLM116" s="9"/>
      <c r="QLN116" s="9"/>
      <c r="QLO116" s="9"/>
      <c r="QLP116" s="9"/>
      <c r="QLQ116" s="9"/>
      <c r="QLR116" s="9"/>
      <c r="QLS116" s="9"/>
      <c r="QLT116" s="9"/>
      <c r="QLU116" s="9"/>
      <c r="QLV116" s="9"/>
      <c r="QLW116" s="9"/>
      <c r="QLX116" s="9"/>
      <c r="QLY116" s="9"/>
      <c r="QLZ116" s="9"/>
      <c r="QMA116" s="9"/>
      <c r="QMB116" s="9"/>
      <c r="QMC116" s="9"/>
      <c r="QMD116" s="9"/>
      <c r="QME116" s="9"/>
      <c r="QMF116" s="9"/>
      <c r="QMG116" s="9"/>
      <c r="QMH116" s="9"/>
      <c r="QMI116" s="9"/>
      <c r="QMJ116" s="9"/>
      <c r="QMK116" s="9"/>
      <c r="QML116" s="9"/>
      <c r="QMM116" s="9"/>
      <c r="QMN116" s="9"/>
      <c r="QMO116" s="9"/>
      <c r="QMP116" s="9"/>
      <c r="QMQ116" s="9"/>
      <c r="QMR116" s="9"/>
      <c r="QMS116" s="9"/>
      <c r="QMT116" s="9"/>
      <c r="QMU116" s="9"/>
      <c r="QMV116" s="9"/>
      <c r="QMW116" s="9"/>
      <c r="QMX116" s="9"/>
      <c r="QMY116" s="9"/>
      <c r="QMZ116" s="9"/>
      <c r="QNA116" s="9"/>
      <c r="QNB116" s="9"/>
      <c r="QNC116" s="9"/>
      <c r="QND116" s="9"/>
      <c r="QNE116" s="9"/>
      <c r="QNF116" s="9"/>
      <c r="QNG116" s="9"/>
      <c r="QNH116" s="9"/>
      <c r="QNI116" s="9"/>
      <c r="QNJ116" s="9"/>
      <c r="QNK116" s="9"/>
      <c r="QNL116" s="9"/>
      <c r="QNM116" s="9"/>
      <c r="QNN116" s="9"/>
      <c r="QNO116" s="9"/>
      <c r="QNP116" s="9"/>
      <c r="QNQ116" s="9"/>
      <c r="QNR116" s="9"/>
      <c r="QNS116" s="9"/>
      <c r="QNT116" s="9"/>
      <c r="QNU116" s="9"/>
      <c r="QNV116" s="9"/>
      <c r="QNW116" s="9"/>
      <c r="QNX116" s="9"/>
      <c r="QNY116" s="9"/>
      <c r="QNZ116" s="9"/>
      <c r="QOA116" s="9"/>
      <c r="QOB116" s="9"/>
      <c r="QOC116" s="9"/>
      <c r="QOD116" s="9"/>
      <c r="QOE116" s="9"/>
      <c r="QOF116" s="9"/>
      <c r="QOG116" s="9"/>
      <c r="QOH116" s="9"/>
      <c r="QOI116" s="9"/>
      <c r="QOJ116" s="9"/>
      <c r="QOK116" s="9"/>
      <c r="QOL116" s="9"/>
      <c r="QOM116" s="9"/>
      <c r="QON116" s="9"/>
      <c r="QOO116" s="9"/>
      <c r="QOP116" s="9"/>
      <c r="QOQ116" s="9"/>
      <c r="QOR116" s="9"/>
      <c r="QOS116" s="9"/>
      <c r="QOT116" s="9"/>
      <c r="QOU116" s="9"/>
      <c r="QOV116" s="9"/>
      <c r="QOW116" s="9"/>
      <c r="QOX116" s="9"/>
      <c r="QOY116" s="9"/>
      <c r="QOZ116" s="9"/>
      <c r="QPA116" s="9"/>
      <c r="QPB116" s="9"/>
      <c r="QPC116" s="9"/>
      <c r="QPD116" s="9"/>
      <c r="QPE116" s="9"/>
      <c r="QPF116" s="9"/>
      <c r="QPG116" s="9"/>
      <c r="QPH116" s="9"/>
      <c r="QPI116" s="9"/>
      <c r="QPJ116" s="9"/>
      <c r="QPK116" s="9"/>
      <c r="QPL116" s="9"/>
      <c r="QPM116" s="9"/>
      <c r="QPN116" s="9"/>
      <c r="QPO116" s="9"/>
      <c r="QPP116" s="9"/>
      <c r="QPQ116" s="9"/>
      <c r="QPR116" s="9"/>
      <c r="QPS116" s="9"/>
      <c r="QPT116" s="9"/>
      <c r="QPU116" s="9"/>
      <c r="QPV116" s="9"/>
      <c r="QPW116" s="9"/>
      <c r="QPX116" s="9"/>
      <c r="QPY116" s="9"/>
      <c r="QPZ116" s="9"/>
      <c r="QQA116" s="9"/>
      <c r="QQB116" s="9"/>
      <c r="QQC116" s="9"/>
      <c r="QQD116" s="9"/>
      <c r="QQE116" s="9"/>
      <c r="QQF116" s="9"/>
      <c r="QQG116" s="9"/>
      <c r="QQH116" s="9"/>
      <c r="QQI116" s="9"/>
      <c r="QQJ116" s="9"/>
      <c r="QQK116" s="9"/>
      <c r="QQL116" s="9"/>
      <c r="QQM116" s="9"/>
      <c r="QQN116" s="9"/>
      <c r="QQO116" s="9"/>
      <c r="QQP116" s="9"/>
      <c r="QQQ116" s="9"/>
      <c r="QQR116" s="9"/>
      <c r="QQS116" s="9"/>
      <c r="QQT116" s="9"/>
      <c r="QQU116" s="9"/>
      <c r="QQV116" s="9"/>
      <c r="QQW116" s="9"/>
      <c r="QQX116" s="9"/>
      <c r="QQY116" s="9"/>
      <c r="QQZ116" s="9"/>
      <c r="QRA116" s="9"/>
      <c r="QRB116" s="9"/>
      <c r="QRC116" s="9"/>
      <c r="QRD116" s="9"/>
      <c r="QRE116" s="9"/>
      <c r="QRF116" s="9"/>
      <c r="QRG116" s="9"/>
      <c r="QRH116" s="9"/>
      <c r="QRI116" s="9"/>
      <c r="QRJ116" s="9"/>
      <c r="QRK116" s="9"/>
      <c r="QRL116" s="9"/>
      <c r="QRM116" s="9"/>
      <c r="QRN116" s="9"/>
      <c r="QRO116" s="9"/>
      <c r="QRP116" s="9"/>
      <c r="QRQ116" s="9"/>
      <c r="QRR116" s="9"/>
      <c r="QRS116" s="9"/>
      <c r="QRT116" s="9"/>
      <c r="QRU116" s="9"/>
      <c r="QRV116" s="9"/>
      <c r="QRW116" s="9"/>
      <c r="QRX116" s="9"/>
      <c r="QRY116" s="9"/>
      <c r="QRZ116" s="9"/>
      <c r="QSA116" s="9"/>
      <c r="QSB116" s="9"/>
      <c r="QSC116" s="9"/>
      <c r="QSD116" s="9"/>
      <c r="QSE116" s="9"/>
      <c r="QSF116" s="9"/>
      <c r="QSG116" s="9"/>
      <c r="QSH116" s="9"/>
      <c r="QSI116" s="9"/>
      <c r="QSJ116" s="9"/>
      <c r="QSK116" s="9"/>
      <c r="QSL116" s="9"/>
      <c r="QSM116" s="9"/>
      <c r="QSN116" s="9"/>
      <c r="QSO116" s="9"/>
      <c r="QSP116" s="9"/>
      <c r="QSQ116" s="9"/>
      <c r="QSR116" s="9"/>
      <c r="QSS116" s="9"/>
      <c r="QST116" s="9"/>
      <c r="QSU116" s="9"/>
      <c r="QSV116" s="9"/>
      <c r="QSW116" s="9"/>
      <c r="QSX116" s="9"/>
      <c r="QSY116" s="9"/>
      <c r="QSZ116" s="9"/>
      <c r="QTA116" s="9"/>
      <c r="QTB116" s="9"/>
      <c r="QTC116" s="9"/>
      <c r="QTD116" s="9"/>
      <c r="QTE116" s="9"/>
      <c r="QTF116" s="9"/>
      <c r="QTG116" s="9"/>
      <c r="QTH116" s="9"/>
      <c r="QTI116" s="9"/>
      <c r="QTJ116" s="9"/>
      <c r="QTK116" s="9"/>
      <c r="QTL116" s="9"/>
      <c r="QTM116" s="9"/>
      <c r="QTN116" s="9"/>
      <c r="QTO116" s="9"/>
      <c r="QTP116" s="9"/>
      <c r="QTQ116" s="9"/>
      <c r="QTR116" s="9"/>
      <c r="QTS116" s="9"/>
      <c r="QTT116" s="9"/>
      <c r="QTU116" s="9"/>
      <c r="QTV116" s="9"/>
      <c r="QTW116" s="9"/>
      <c r="QTX116" s="9"/>
      <c r="QTY116" s="9"/>
      <c r="QTZ116" s="9"/>
      <c r="QUA116" s="9"/>
      <c r="QUB116" s="9"/>
      <c r="QUC116" s="9"/>
      <c r="QUD116" s="9"/>
      <c r="QUE116" s="9"/>
      <c r="QUF116" s="9"/>
      <c r="QUG116" s="9"/>
      <c r="QUH116" s="9"/>
      <c r="QUI116" s="9"/>
      <c r="QUJ116" s="9"/>
      <c r="QUK116" s="9"/>
      <c r="QUL116" s="9"/>
      <c r="QUM116" s="9"/>
      <c r="QUN116" s="9"/>
      <c r="QUO116" s="9"/>
      <c r="QUP116" s="9"/>
      <c r="QUQ116" s="9"/>
      <c r="QUR116" s="9"/>
      <c r="QUS116" s="9"/>
      <c r="QUT116" s="9"/>
      <c r="QUU116" s="9"/>
      <c r="QUV116" s="9"/>
      <c r="QUW116" s="9"/>
      <c r="QUX116" s="9"/>
      <c r="QUY116" s="9"/>
      <c r="QUZ116" s="9"/>
      <c r="QVA116" s="9"/>
      <c r="QVB116" s="9"/>
      <c r="QVC116" s="9"/>
      <c r="QVD116" s="9"/>
      <c r="QVE116" s="9"/>
      <c r="QVF116" s="9"/>
      <c r="QVG116" s="9"/>
      <c r="QVH116" s="9"/>
      <c r="QVI116" s="9"/>
      <c r="QVJ116" s="9"/>
      <c r="QVK116" s="9"/>
      <c r="QVL116" s="9"/>
      <c r="QVM116" s="9"/>
      <c r="QVN116" s="9"/>
      <c r="QVO116" s="9"/>
      <c r="QVP116" s="9"/>
      <c r="QVQ116" s="9"/>
      <c r="QVR116" s="9"/>
      <c r="QVS116" s="9"/>
      <c r="QVT116" s="9"/>
      <c r="QVU116" s="9"/>
      <c r="QVV116" s="9"/>
      <c r="QVW116" s="9"/>
      <c r="QVX116" s="9"/>
      <c r="QVY116" s="9"/>
      <c r="QVZ116" s="9"/>
      <c r="QWA116" s="9"/>
      <c r="QWB116" s="9"/>
      <c r="QWC116" s="9"/>
      <c r="QWD116" s="9"/>
      <c r="QWE116" s="9"/>
      <c r="QWF116" s="9"/>
      <c r="QWG116" s="9"/>
      <c r="QWH116" s="9"/>
      <c r="QWI116" s="9"/>
      <c r="QWJ116" s="9"/>
      <c r="QWK116" s="9"/>
      <c r="QWL116" s="9"/>
      <c r="QWM116" s="9"/>
      <c r="QWN116" s="9"/>
      <c r="QWO116" s="9"/>
      <c r="QWP116" s="9"/>
      <c r="QWQ116" s="9"/>
      <c r="QWR116" s="9"/>
      <c r="QWS116" s="9"/>
      <c r="QWT116" s="9"/>
      <c r="QWU116" s="9"/>
      <c r="QWV116" s="9"/>
      <c r="QWW116" s="9"/>
      <c r="QWX116" s="9"/>
      <c r="QWY116" s="9"/>
      <c r="QWZ116" s="9"/>
      <c r="QXA116" s="9"/>
      <c r="QXB116" s="9"/>
      <c r="QXC116" s="9"/>
      <c r="QXD116" s="9"/>
      <c r="QXE116" s="9"/>
      <c r="QXF116" s="9"/>
      <c r="QXG116" s="9"/>
      <c r="QXH116" s="9"/>
      <c r="QXI116" s="9"/>
      <c r="QXJ116" s="9"/>
      <c r="QXK116" s="9"/>
      <c r="QXL116" s="9"/>
      <c r="QXM116" s="9"/>
      <c r="QXN116" s="9"/>
      <c r="QXO116" s="9"/>
      <c r="QXP116" s="9"/>
      <c r="QXQ116" s="9"/>
      <c r="QXR116" s="9"/>
      <c r="QXS116" s="9"/>
      <c r="QXT116" s="9"/>
      <c r="QXU116" s="9"/>
      <c r="QXV116" s="9"/>
      <c r="QXW116" s="9"/>
      <c r="QXX116" s="9"/>
      <c r="QXY116" s="9"/>
      <c r="QXZ116" s="9"/>
      <c r="QYA116" s="9"/>
      <c r="QYB116" s="9"/>
      <c r="QYC116" s="9"/>
      <c r="QYD116" s="9"/>
      <c r="QYE116" s="9"/>
      <c r="QYF116" s="9"/>
      <c r="QYG116" s="9"/>
      <c r="QYH116" s="9"/>
      <c r="QYI116" s="9"/>
      <c r="QYJ116" s="9"/>
      <c r="QYK116" s="9"/>
      <c r="QYL116" s="9"/>
      <c r="QYM116" s="9"/>
      <c r="QYN116" s="9"/>
      <c r="QYO116" s="9"/>
      <c r="QYP116" s="9"/>
      <c r="QYQ116" s="9"/>
      <c r="QYR116" s="9"/>
      <c r="QYS116" s="9"/>
      <c r="QYT116" s="9"/>
      <c r="QYU116" s="9"/>
      <c r="QYV116" s="9"/>
      <c r="QYW116" s="9"/>
      <c r="QYX116" s="9"/>
      <c r="QYY116" s="9"/>
      <c r="QYZ116" s="9"/>
      <c r="QZA116" s="9"/>
      <c r="QZB116" s="9"/>
      <c r="QZC116" s="9"/>
      <c r="QZD116" s="9"/>
      <c r="QZE116" s="9"/>
      <c r="QZF116" s="9"/>
      <c r="QZG116" s="9"/>
      <c r="QZH116" s="9"/>
      <c r="QZI116" s="9"/>
      <c r="QZJ116" s="9"/>
      <c r="QZK116" s="9"/>
      <c r="QZL116" s="9"/>
      <c r="QZM116" s="9"/>
      <c r="QZN116" s="9"/>
      <c r="QZO116" s="9"/>
      <c r="QZP116" s="9"/>
      <c r="QZQ116" s="9"/>
      <c r="QZR116" s="9"/>
      <c r="QZS116" s="9"/>
      <c r="QZT116" s="9"/>
      <c r="QZU116" s="9"/>
      <c r="QZV116" s="9"/>
      <c r="QZW116" s="9"/>
      <c r="QZX116" s="9"/>
      <c r="QZY116" s="9"/>
      <c r="QZZ116" s="9"/>
      <c r="RAA116" s="9"/>
      <c r="RAB116" s="9"/>
      <c r="RAC116" s="9"/>
      <c r="RAD116" s="9"/>
      <c r="RAE116" s="9"/>
      <c r="RAF116" s="9"/>
      <c r="RAG116" s="9"/>
      <c r="RAH116" s="9"/>
      <c r="RAI116" s="9"/>
      <c r="RAJ116" s="9"/>
      <c r="RAK116" s="9"/>
      <c r="RAL116" s="9"/>
      <c r="RAM116" s="9"/>
      <c r="RAN116" s="9"/>
      <c r="RAO116" s="9"/>
      <c r="RAP116" s="9"/>
      <c r="RAQ116" s="9"/>
      <c r="RAR116" s="9"/>
      <c r="RAS116" s="9"/>
      <c r="RAT116" s="9"/>
      <c r="RAU116" s="9"/>
      <c r="RAV116" s="9"/>
      <c r="RAW116" s="9"/>
      <c r="RAX116" s="9"/>
      <c r="RAY116" s="9"/>
      <c r="RAZ116" s="9"/>
      <c r="RBA116" s="9"/>
      <c r="RBB116" s="9"/>
      <c r="RBC116" s="9"/>
      <c r="RBD116" s="9"/>
      <c r="RBE116" s="9"/>
      <c r="RBF116" s="9"/>
      <c r="RBG116" s="9"/>
      <c r="RBH116" s="9"/>
      <c r="RBI116" s="9"/>
      <c r="RBJ116" s="9"/>
      <c r="RBK116" s="9"/>
      <c r="RBL116" s="9"/>
      <c r="RBM116" s="9"/>
      <c r="RBN116" s="9"/>
      <c r="RBO116" s="9"/>
      <c r="RBP116" s="9"/>
      <c r="RBQ116" s="9"/>
      <c r="RBR116" s="9"/>
      <c r="RBS116" s="9"/>
      <c r="RBT116" s="9"/>
      <c r="RBU116" s="9"/>
      <c r="RBV116" s="9"/>
      <c r="RBW116" s="9"/>
      <c r="RBX116" s="9"/>
      <c r="RBY116" s="9"/>
      <c r="RBZ116" s="9"/>
      <c r="RCA116" s="9"/>
      <c r="RCB116" s="9"/>
      <c r="RCC116" s="9"/>
      <c r="RCD116" s="9"/>
      <c r="RCE116" s="9"/>
      <c r="RCF116" s="9"/>
      <c r="RCG116" s="9"/>
      <c r="RCH116" s="9"/>
      <c r="RCI116" s="9"/>
      <c r="RCJ116" s="9"/>
      <c r="RCK116" s="9"/>
      <c r="RCL116" s="9"/>
      <c r="RCM116" s="9"/>
      <c r="RCN116" s="9"/>
      <c r="RCO116" s="9"/>
      <c r="RCP116" s="9"/>
      <c r="RCQ116" s="9"/>
      <c r="RCR116" s="9"/>
      <c r="RCS116" s="9"/>
      <c r="RCT116" s="9"/>
      <c r="RCU116" s="9"/>
      <c r="RCV116" s="9"/>
      <c r="RCW116" s="9"/>
      <c r="RCX116" s="9"/>
      <c r="RCY116" s="9"/>
      <c r="RCZ116" s="9"/>
      <c r="RDA116" s="9"/>
      <c r="RDB116" s="9"/>
      <c r="RDC116" s="9"/>
      <c r="RDD116" s="9"/>
      <c r="RDE116" s="9"/>
      <c r="RDF116" s="9"/>
      <c r="RDG116" s="9"/>
      <c r="RDH116" s="9"/>
      <c r="RDI116" s="9"/>
      <c r="RDJ116" s="9"/>
      <c r="RDK116" s="9"/>
      <c r="RDL116" s="9"/>
      <c r="RDM116" s="9"/>
      <c r="RDN116" s="9"/>
      <c r="RDO116" s="9"/>
      <c r="RDP116" s="9"/>
      <c r="RDQ116" s="9"/>
      <c r="RDR116" s="9"/>
      <c r="RDS116" s="9"/>
      <c r="RDT116" s="9"/>
      <c r="RDU116" s="9"/>
      <c r="RDV116" s="9"/>
      <c r="RDW116" s="9"/>
      <c r="RDX116" s="9"/>
      <c r="RDY116" s="9"/>
      <c r="RDZ116" s="9"/>
      <c r="REA116" s="9"/>
      <c r="REB116" s="9"/>
      <c r="REC116" s="9"/>
      <c r="RED116" s="9"/>
      <c r="REE116" s="9"/>
      <c r="REF116" s="9"/>
      <c r="REG116" s="9"/>
      <c r="REH116" s="9"/>
      <c r="REI116" s="9"/>
      <c r="REJ116" s="9"/>
      <c r="REK116" s="9"/>
      <c r="REL116" s="9"/>
      <c r="REM116" s="9"/>
      <c r="REN116" s="9"/>
      <c r="REO116" s="9"/>
      <c r="REP116" s="9"/>
      <c r="REQ116" s="9"/>
      <c r="RER116" s="9"/>
      <c r="RES116" s="9"/>
      <c r="RET116" s="9"/>
      <c r="REU116" s="9"/>
      <c r="REV116" s="9"/>
      <c r="REW116" s="9"/>
      <c r="REX116" s="9"/>
      <c r="REY116" s="9"/>
      <c r="REZ116" s="9"/>
      <c r="RFA116" s="9"/>
      <c r="RFB116" s="9"/>
      <c r="RFC116" s="9"/>
      <c r="RFD116" s="9"/>
      <c r="RFE116" s="9"/>
      <c r="RFF116" s="9"/>
      <c r="RFG116" s="9"/>
      <c r="RFH116" s="9"/>
      <c r="RFI116" s="9"/>
      <c r="RFJ116" s="9"/>
      <c r="RFK116" s="9"/>
      <c r="RFL116" s="9"/>
      <c r="RFM116" s="9"/>
      <c r="RFN116" s="9"/>
      <c r="RFO116" s="9"/>
      <c r="RFP116" s="9"/>
      <c r="RFQ116" s="9"/>
      <c r="RFR116" s="9"/>
      <c r="RFS116" s="9"/>
      <c r="RFT116" s="9"/>
      <c r="RFU116" s="9"/>
      <c r="RFV116" s="9"/>
      <c r="RFW116" s="9"/>
      <c r="RFX116" s="9"/>
      <c r="RFY116" s="9"/>
      <c r="RFZ116" s="9"/>
      <c r="RGA116" s="9"/>
      <c r="RGB116" s="9"/>
      <c r="RGC116" s="9"/>
      <c r="RGD116" s="9"/>
      <c r="RGE116" s="9"/>
      <c r="RGF116" s="9"/>
      <c r="RGG116" s="9"/>
      <c r="RGH116" s="9"/>
      <c r="RGI116" s="9"/>
      <c r="RGJ116" s="9"/>
      <c r="RGK116" s="9"/>
      <c r="RGL116" s="9"/>
      <c r="RGM116" s="9"/>
      <c r="RGN116" s="9"/>
      <c r="RGO116" s="9"/>
      <c r="RGP116" s="9"/>
      <c r="RGQ116" s="9"/>
      <c r="RGR116" s="9"/>
      <c r="RGS116" s="9"/>
      <c r="RGT116" s="9"/>
      <c r="RGU116" s="9"/>
      <c r="RGV116" s="9"/>
      <c r="RGW116" s="9"/>
      <c r="RGX116" s="9"/>
      <c r="RGY116" s="9"/>
      <c r="RGZ116" s="9"/>
      <c r="RHA116" s="9"/>
      <c r="RHB116" s="9"/>
      <c r="RHC116" s="9"/>
      <c r="RHD116" s="9"/>
      <c r="RHE116" s="9"/>
      <c r="RHF116" s="9"/>
      <c r="RHG116" s="9"/>
      <c r="RHH116" s="9"/>
      <c r="RHI116" s="9"/>
      <c r="RHJ116" s="9"/>
      <c r="RHK116" s="9"/>
      <c r="RHL116" s="9"/>
      <c r="RHM116" s="9"/>
      <c r="RHN116" s="9"/>
      <c r="RHO116" s="9"/>
      <c r="RHP116" s="9"/>
      <c r="RHQ116" s="9"/>
      <c r="RHR116" s="9"/>
      <c r="RHS116" s="9"/>
      <c r="RHT116" s="9"/>
      <c r="RHU116" s="9"/>
      <c r="RHV116" s="9"/>
      <c r="RHW116" s="9"/>
      <c r="RHX116" s="9"/>
      <c r="RHY116" s="9"/>
      <c r="RHZ116" s="9"/>
      <c r="RIA116" s="9"/>
      <c r="RIB116" s="9"/>
      <c r="RIC116" s="9"/>
      <c r="RID116" s="9"/>
      <c r="RIE116" s="9"/>
      <c r="RIF116" s="9"/>
      <c r="RIG116" s="9"/>
      <c r="RIH116" s="9"/>
      <c r="RII116" s="9"/>
      <c r="RIJ116" s="9"/>
      <c r="RIK116" s="9"/>
      <c r="RIL116" s="9"/>
      <c r="RIM116" s="9"/>
      <c r="RIN116" s="9"/>
      <c r="RIO116" s="9"/>
      <c r="RIP116" s="9"/>
      <c r="RIQ116" s="9"/>
      <c r="RIR116" s="9"/>
      <c r="RIS116" s="9"/>
      <c r="RIT116" s="9"/>
      <c r="RIU116" s="9"/>
      <c r="RIV116" s="9"/>
      <c r="RIW116" s="9"/>
      <c r="RIX116" s="9"/>
      <c r="RIY116" s="9"/>
      <c r="RIZ116" s="9"/>
      <c r="RJA116" s="9"/>
      <c r="RJB116" s="9"/>
      <c r="RJC116" s="9"/>
      <c r="RJD116" s="9"/>
      <c r="RJE116" s="9"/>
      <c r="RJF116" s="9"/>
      <c r="RJG116" s="9"/>
      <c r="RJH116" s="9"/>
      <c r="RJI116" s="9"/>
      <c r="RJJ116" s="9"/>
      <c r="RJK116" s="9"/>
      <c r="RJL116" s="9"/>
      <c r="RJM116" s="9"/>
      <c r="RJN116" s="9"/>
      <c r="RJO116" s="9"/>
      <c r="RJP116" s="9"/>
      <c r="RJQ116" s="9"/>
      <c r="RJR116" s="9"/>
      <c r="RJS116" s="9"/>
      <c r="RJT116" s="9"/>
      <c r="RJU116" s="9"/>
      <c r="RJV116" s="9"/>
      <c r="RJW116" s="9"/>
      <c r="RJX116" s="9"/>
      <c r="RJY116" s="9"/>
      <c r="RJZ116" s="9"/>
      <c r="RKA116" s="9"/>
      <c r="RKB116" s="9"/>
      <c r="RKC116" s="9"/>
      <c r="RKD116" s="9"/>
      <c r="RKE116" s="9"/>
      <c r="RKF116" s="9"/>
      <c r="RKG116" s="9"/>
      <c r="RKH116" s="9"/>
      <c r="RKI116" s="9"/>
      <c r="RKJ116" s="9"/>
      <c r="RKK116" s="9"/>
      <c r="RKL116" s="9"/>
      <c r="RKM116" s="9"/>
      <c r="RKN116" s="9"/>
      <c r="RKO116" s="9"/>
      <c r="RKP116" s="9"/>
      <c r="RKQ116" s="9"/>
      <c r="RKR116" s="9"/>
      <c r="RKS116" s="9"/>
      <c r="RKT116" s="9"/>
      <c r="RKU116" s="9"/>
      <c r="RKV116" s="9"/>
      <c r="RKW116" s="9"/>
      <c r="RKX116" s="9"/>
      <c r="RKY116" s="9"/>
      <c r="RKZ116" s="9"/>
      <c r="RLA116" s="9"/>
      <c r="RLB116" s="9"/>
      <c r="RLC116" s="9"/>
      <c r="RLD116" s="9"/>
      <c r="RLE116" s="9"/>
      <c r="RLF116" s="9"/>
      <c r="RLG116" s="9"/>
      <c r="RLH116" s="9"/>
      <c r="RLI116" s="9"/>
      <c r="RLJ116" s="9"/>
      <c r="RLK116" s="9"/>
      <c r="RLL116" s="9"/>
      <c r="RLM116" s="9"/>
      <c r="RLN116" s="9"/>
      <c r="RLO116" s="9"/>
      <c r="RLP116" s="9"/>
      <c r="RLQ116" s="9"/>
      <c r="RLR116" s="9"/>
      <c r="RLS116" s="9"/>
      <c r="RLT116" s="9"/>
      <c r="RLU116" s="9"/>
      <c r="RLV116" s="9"/>
      <c r="RLW116" s="9"/>
      <c r="RLX116" s="9"/>
      <c r="RLY116" s="9"/>
      <c r="RLZ116" s="9"/>
      <c r="RMA116" s="9"/>
      <c r="RMB116" s="9"/>
      <c r="RMC116" s="9"/>
      <c r="RMD116" s="9"/>
      <c r="RME116" s="9"/>
      <c r="RMF116" s="9"/>
      <c r="RMG116" s="9"/>
      <c r="RMH116" s="9"/>
      <c r="RMI116" s="9"/>
      <c r="RMJ116" s="9"/>
      <c r="RMK116" s="9"/>
      <c r="RML116" s="9"/>
      <c r="RMM116" s="9"/>
      <c r="RMN116" s="9"/>
      <c r="RMO116" s="9"/>
      <c r="RMP116" s="9"/>
      <c r="RMQ116" s="9"/>
      <c r="RMR116" s="9"/>
      <c r="RMS116" s="9"/>
      <c r="RMT116" s="9"/>
      <c r="RMU116" s="9"/>
      <c r="RMV116" s="9"/>
      <c r="RMW116" s="9"/>
      <c r="RMX116" s="9"/>
      <c r="RMY116" s="9"/>
      <c r="RMZ116" s="9"/>
      <c r="RNA116" s="9"/>
      <c r="RNB116" s="9"/>
      <c r="RNC116" s="9"/>
      <c r="RND116" s="9"/>
      <c r="RNE116" s="9"/>
      <c r="RNF116" s="9"/>
      <c r="RNG116" s="9"/>
      <c r="RNH116" s="9"/>
      <c r="RNI116" s="9"/>
      <c r="RNJ116" s="9"/>
      <c r="RNK116" s="9"/>
      <c r="RNL116" s="9"/>
      <c r="RNM116" s="9"/>
      <c r="RNN116" s="9"/>
      <c r="RNO116" s="9"/>
      <c r="RNP116" s="9"/>
      <c r="RNQ116" s="9"/>
      <c r="RNR116" s="9"/>
      <c r="RNS116" s="9"/>
      <c r="RNT116" s="9"/>
      <c r="RNU116" s="9"/>
      <c r="RNV116" s="9"/>
      <c r="RNW116" s="9"/>
      <c r="RNX116" s="9"/>
      <c r="RNY116" s="9"/>
      <c r="RNZ116" s="9"/>
      <c r="ROA116" s="9"/>
      <c r="ROB116" s="9"/>
      <c r="ROC116" s="9"/>
      <c r="ROD116" s="9"/>
      <c r="ROE116" s="9"/>
      <c r="ROF116" s="9"/>
      <c r="ROG116" s="9"/>
      <c r="ROH116" s="9"/>
      <c r="ROI116" s="9"/>
      <c r="ROJ116" s="9"/>
      <c r="ROK116" s="9"/>
      <c r="ROL116" s="9"/>
      <c r="ROM116" s="9"/>
      <c r="RON116" s="9"/>
      <c r="ROO116" s="9"/>
      <c r="ROP116" s="9"/>
      <c r="ROQ116" s="9"/>
      <c r="ROR116" s="9"/>
      <c r="ROS116" s="9"/>
      <c r="ROT116" s="9"/>
      <c r="ROU116" s="9"/>
      <c r="ROV116" s="9"/>
      <c r="ROW116" s="9"/>
      <c r="ROX116" s="9"/>
      <c r="ROY116" s="9"/>
      <c r="ROZ116" s="9"/>
      <c r="RPA116" s="9"/>
      <c r="RPB116" s="9"/>
      <c r="RPC116" s="9"/>
      <c r="RPD116" s="9"/>
      <c r="RPE116" s="9"/>
      <c r="RPF116" s="9"/>
      <c r="RPG116" s="9"/>
      <c r="RPH116" s="9"/>
      <c r="RPI116" s="9"/>
      <c r="RPJ116" s="9"/>
      <c r="RPK116" s="9"/>
      <c r="RPL116" s="9"/>
      <c r="RPM116" s="9"/>
      <c r="RPN116" s="9"/>
      <c r="RPO116" s="9"/>
      <c r="RPP116" s="9"/>
      <c r="RPQ116" s="9"/>
      <c r="RPR116" s="9"/>
      <c r="RPS116" s="9"/>
      <c r="RPT116" s="9"/>
      <c r="RPU116" s="9"/>
      <c r="RPV116" s="9"/>
      <c r="RPW116" s="9"/>
      <c r="RPX116" s="9"/>
      <c r="RPY116" s="9"/>
      <c r="RPZ116" s="9"/>
      <c r="RQA116" s="9"/>
      <c r="RQB116" s="9"/>
      <c r="RQC116" s="9"/>
      <c r="RQD116" s="9"/>
      <c r="RQE116" s="9"/>
      <c r="RQF116" s="9"/>
      <c r="RQG116" s="9"/>
      <c r="RQH116" s="9"/>
      <c r="RQI116" s="9"/>
      <c r="RQJ116" s="9"/>
      <c r="RQK116" s="9"/>
      <c r="RQL116" s="9"/>
      <c r="RQM116" s="9"/>
      <c r="RQN116" s="9"/>
      <c r="RQO116" s="9"/>
      <c r="RQP116" s="9"/>
      <c r="RQQ116" s="9"/>
      <c r="RQR116" s="9"/>
      <c r="RQS116" s="9"/>
      <c r="RQT116" s="9"/>
      <c r="RQU116" s="9"/>
      <c r="RQV116" s="9"/>
      <c r="RQW116" s="9"/>
      <c r="RQX116" s="9"/>
      <c r="RQY116" s="9"/>
      <c r="RQZ116" s="9"/>
      <c r="RRA116" s="9"/>
      <c r="RRB116" s="9"/>
      <c r="RRC116" s="9"/>
      <c r="RRD116" s="9"/>
      <c r="RRE116" s="9"/>
      <c r="RRF116" s="9"/>
      <c r="RRG116" s="9"/>
      <c r="RRH116" s="9"/>
      <c r="RRI116" s="9"/>
      <c r="RRJ116" s="9"/>
      <c r="RRK116" s="9"/>
      <c r="RRL116" s="9"/>
      <c r="RRM116" s="9"/>
      <c r="RRN116" s="9"/>
      <c r="RRO116" s="9"/>
      <c r="RRP116" s="9"/>
      <c r="RRQ116" s="9"/>
      <c r="RRR116" s="9"/>
      <c r="RRS116" s="9"/>
      <c r="RRT116" s="9"/>
      <c r="RRU116" s="9"/>
      <c r="RRV116" s="9"/>
      <c r="RRW116" s="9"/>
      <c r="RRX116" s="9"/>
      <c r="RRY116" s="9"/>
      <c r="RRZ116" s="9"/>
      <c r="RSA116" s="9"/>
      <c r="RSB116" s="9"/>
      <c r="RSC116" s="9"/>
      <c r="RSD116" s="9"/>
      <c r="RSE116" s="9"/>
      <c r="RSF116" s="9"/>
      <c r="RSG116" s="9"/>
      <c r="RSH116" s="9"/>
      <c r="RSI116" s="9"/>
      <c r="RSJ116" s="9"/>
      <c r="RSK116" s="9"/>
      <c r="RSL116" s="9"/>
      <c r="RSM116" s="9"/>
      <c r="RSN116" s="9"/>
      <c r="RSO116" s="9"/>
      <c r="RSP116" s="9"/>
      <c r="RSQ116" s="9"/>
      <c r="RSR116" s="9"/>
      <c r="RSS116" s="9"/>
      <c r="RST116" s="9"/>
      <c r="RSU116" s="9"/>
      <c r="RSV116" s="9"/>
      <c r="RSW116" s="9"/>
      <c r="RSX116" s="9"/>
      <c r="RSY116" s="9"/>
      <c r="RSZ116" s="9"/>
      <c r="RTA116" s="9"/>
      <c r="RTB116" s="9"/>
      <c r="RTC116" s="9"/>
      <c r="RTD116" s="9"/>
      <c r="RTE116" s="9"/>
      <c r="RTF116" s="9"/>
      <c r="RTG116" s="9"/>
      <c r="RTH116" s="9"/>
      <c r="RTI116" s="9"/>
      <c r="RTJ116" s="9"/>
      <c r="RTK116" s="9"/>
      <c r="RTL116" s="9"/>
      <c r="RTM116" s="9"/>
      <c r="RTN116" s="9"/>
      <c r="RTO116" s="9"/>
      <c r="RTP116" s="9"/>
      <c r="RTQ116" s="9"/>
      <c r="RTR116" s="9"/>
      <c r="RTS116" s="9"/>
      <c r="RTT116" s="9"/>
      <c r="RTU116" s="9"/>
      <c r="RTV116" s="9"/>
      <c r="RTW116" s="9"/>
      <c r="RTX116" s="9"/>
      <c r="RTY116" s="9"/>
      <c r="RTZ116" s="9"/>
      <c r="RUA116" s="9"/>
      <c r="RUB116" s="9"/>
      <c r="RUC116" s="9"/>
      <c r="RUD116" s="9"/>
      <c r="RUE116" s="9"/>
      <c r="RUF116" s="9"/>
      <c r="RUG116" s="9"/>
      <c r="RUH116" s="9"/>
      <c r="RUI116" s="9"/>
      <c r="RUJ116" s="9"/>
      <c r="RUK116" s="9"/>
      <c r="RUL116" s="9"/>
      <c r="RUM116" s="9"/>
      <c r="RUN116" s="9"/>
      <c r="RUO116" s="9"/>
      <c r="RUP116" s="9"/>
      <c r="RUQ116" s="9"/>
      <c r="RUR116" s="9"/>
      <c r="RUS116" s="9"/>
      <c r="RUT116" s="9"/>
      <c r="RUU116" s="9"/>
      <c r="RUV116" s="9"/>
      <c r="RUW116" s="9"/>
      <c r="RUX116" s="9"/>
      <c r="RUY116" s="9"/>
      <c r="RUZ116" s="9"/>
      <c r="RVA116" s="9"/>
      <c r="RVB116" s="9"/>
      <c r="RVC116" s="9"/>
      <c r="RVD116" s="9"/>
      <c r="RVE116" s="9"/>
      <c r="RVF116" s="9"/>
      <c r="RVG116" s="9"/>
      <c r="RVH116" s="9"/>
      <c r="RVI116" s="9"/>
      <c r="RVJ116" s="9"/>
      <c r="RVK116" s="9"/>
      <c r="RVL116" s="9"/>
      <c r="RVM116" s="9"/>
      <c r="RVN116" s="9"/>
      <c r="RVO116" s="9"/>
      <c r="RVP116" s="9"/>
      <c r="RVQ116" s="9"/>
      <c r="RVR116" s="9"/>
      <c r="RVS116" s="9"/>
      <c r="RVT116" s="9"/>
      <c r="RVU116" s="9"/>
      <c r="RVV116" s="9"/>
      <c r="RVW116" s="9"/>
      <c r="RVX116" s="9"/>
      <c r="RVY116" s="9"/>
      <c r="RVZ116" s="9"/>
      <c r="RWA116" s="9"/>
      <c r="RWB116" s="9"/>
      <c r="RWC116" s="9"/>
      <c r="RWD116" s="9"/>
      <c r="RWE116" s="9"/>
      <c r="RWF116" s="9"/>
      <c r="RWG116" s="9"/>
      <c r="RWH116" s="9"/>
      <c r="RWI116" s="9"/>
      <c r="RWJ116" s="9"/>
      <c r="RWK116" s="9"/>
      <c r="RWL116" s="9"/>
      <c r="RWM116" s="9"/>
      <c r="RWN116" s="9"/>
      <c r="RWO116" s="9"/>
      <c r="RWP116" s="9"/>
      <c r="RWQ116" s="9"/>
      <c r="RWR116" s="9"/>
      <c r="RWS116" s="9"/>
      <c r="RWT116" s="9"/>
      <c r="RWU116" s="9"/>
      <c r="RWV116" s="9"/>
      <c r="RWW116" s="9"/>
      <c r="RWX116" s="9"/>
      <c r="RWY116" s="9"/>
      <c r="RWZ116" s="9"/>
      <c r="RXA116" s="9"/>
      <c r="RXB116" s="9"/>
      <c r="RXC116" s="9"/>
      <c r="RXD116" s="9"/>
      <c r="RXE116" s="9"/>
      <c r="RXF116" s="9"/>
      <c r="RXG116" s="9"/>
      <c r="RXH116" s="9"/>
      <c r="RXI116" s="9"/>
      <c r="RXJ116" s="9"/>
      <c r="RXK116" s="9"/>
      <c r="RXL116" s="9"/>
      <c r="RXM116" s="9"/>
      <c r="RXN116" s="9"/>
      <c r="RXO116" s="9"/>
      <c r="RXP116" s="9"/>
      <c r="RXQ116" s="9"/>
      <c r="RXR116" s="9"/>
      <c r="RXS116" s="9"/>
      <c r="RXT116" s="9"/>
      <c r="RXU116" s="9"/>
      <c r="RXV116" s="9"/>
      <c r="RXW116" s="9"/>
      <c r="RXX116" s="9"/>
      <c r="RXY116" s="9"/>
      <c r="RXZ116" s="9"/>
      <c r="RYA116" s="9"/>
      <c r="RYB116" s="9"/>
      <c r="RYC116" s="9"/>
      <c r="RYD116" s="9"/>
      <c r="RYE116" s="9"/>
      <c r="RYF116" s="9"/>
      <c r="RYG116" s="9"/>
      <c r="RYH116" s="9"/>
      <c r="RYI116" s="9"/>
      <c r="RYJ116" s="9"/>
      <c r="RYK116" s="9"/>
      <c r="RYL116" s="9"/>
      <c r="RYM116" s="9"/>
      <c r="RYN116" s="9"/>
      <c r="RYO116" s="9"/>
      <c r="RYP116" s="9"/>
      <c r="RYQ116" s="9"/>
      <c r="RYR116" s="9"/>
      <c r="RYS116" s="9"/>
      <c r="RYT116" s="9"/>
      <c r="RYU116" s="9"/>
      <c r="RYV116" s="9"/>
      <c r="RYW116" s="9"/>
      <c r="RYX116" s="9"/>
      <c r="RYY116" s="9"/>
      <c r="RYZ116" s="9"/>
      <c r="RZA116" s="9"/>
      <c r="RZB116" s="9"/>
      <c r="RZC116" s="9"/>
      <c r="RZD116" s="9"/>
      <c r="RZE116" s="9"/>
      <c r="RZF116" s="9"/>
      <c r="RZG116" s="9"/>
      <c r="RZH116" s="9"/>
      <c r="RZI116" s="9"/>
      <c r="RZJ116" s="9"/>
      <c r="RZK116" s="9"/>
      <c r="RZL116" s="9"/>
      <c r="RZM116" s="9"/>
      <c r="RZN116" s="9"/>
      <c r="RZO116" s="9"/>
      <c r="RZP116" s="9"/>
      <c r="RZQ116" s="9"/>
      <c r="RZR116" s="9"/>
      <c r="RZS116" s="9"/>
      <c r="RZT116" s="9"/>
      <c r="RZU116" s="9"/>
      <c r="RZV116" s="9"/>
      <c r="RZW116" s="9"/>
      <c r="RZX116" s="9"/>
      <c r="RZY116" s="9"/>
      <c r="RZZ116" s="9"/>
      <c r="SAA116" s="9"/>
      <c r="SAB116" s="9"/>
      <c r="SAC116" s="9"/>
      <c r="SAD116" s="9"/>
      <c r="SAE116" s="9"/>
      <c r="SAF116" s="9"/>
      <c r="SAG116" s="9"/>
      <c r="SAH116" s="9"/>
      <c r="SAI116" s="9"/>
      <c r="SAJ116" s="9"/>
      <c r="SAK116" s="9"/>
      <c r="SAL116" s="9"/>
      <c r="SAM116" s="9"/>
      <c r="SAN116" s="9"/>
      <c r="SAO116" s="9"/>
      <c r="SAP116" s="9"/>
      <c r="SAQ116" s="9"/>
      <c r="SAR116" s="9"/>
      <c r="SAS116" s="9"/>
      <c r="SAT116" s="9"/>
      <c r="SAU116" s="9"/>
      <c r="SAV116" s="9"/>
      <c r="SAW116" s="9"/>
      <c r="SAX116" s="9"/>
      <c r="SAY116" s="9"/>
      <c r="SAZ116" s="9"/>
      <c r="SBA116" s="9"/>
      <c r="SBB116" s="9"/>
      <c r="SBC116" s="9"/>
      <c r="SBD116" s="9"/>
      <c r="SBE116" s="9"/>
      <c r="SBF116" s="9"/>
      <c r="SBG116" s="9"/>
      <c r="SBH116" s="9"/>
      <c r="SBI116" s="9"/>
      <c r="SBJ116" s="9"/>
      <c r="SBK116" s="9"/>
      <c r="SBL116" s="9"/>
      <c r="SBM116" s="9"/>
      <c r="SBN116" s="9"/>
      <c r="SBO116" s="9"/>
      <c r="SBP116" s="9"/>
      <c r="SBQ116" s="9"/>
      <c r="SBR116" s="9"/>
      <c r="SBS116" s="9"/>
      <c r="SBT116" s="9"/>
      <c r="SBU116" s="9"/>
      <c r="SBV116" s="9"/>
      <c r="SBW116" s="9"/>
      <c r="SBX116" s="9"/>
      <c r="SBY116" s="9"/>
      <c r="SBZ116" s="9"/>
      <c r="SCA116" s="9"/>
      <c r="SCB116" s="9"/>
      <c r="SCC116" s="9"/>
      <c r="SCD116" s="9"/>
      <c r="SCE116" s="9"/>
      <c r="SCF116" s="9"/>
      <c r="SCG116" s="9"/>
      <c r="SCH116" s="9"/>
      <c r="SCI116" s="9"/>
      <c r="SCJ116" s="9"/>
      <c r="SCK116" s="9"/>
      <c r="SCL116" s="9"/>
      <c r="SCM116" s="9"/>
      <c r="SCN116" s="9"/>
      <c r="SCO116" s="9"/>
      <c r="SCP116" s="9"/>
      <c r="SCQ116" s="9"/>
      <c r="SCR116" s="9"/>
      <c r="SCS116" s="9"/>
      <c r="SCT116" s="9"/>
      <c r="SCU116" s="9"/>
      <c r="SCV116" s="9"/>
      <c r="SCW116" s="9"/>
      <c r="SCX116" s="9"/>
      <c r="SCY116" s="9"/>
      <c r="SCZ116" s="9"/>
      <c r="SDA116" s="9"/>
      <c r="SDB116" s="9"/>
      <c r="SDC116" s="9"/>
      <c r="SDD116" s="9"/>
      <c r="SDE116" s="9"/>
      <c r="SDF116" s="9"/>
      <c r="SDG116" s="9"/>
      <c r="SDH116" s="9"/>
      <c r="SDI116" s="9"/>
      <c r="SDJ116" s="9"/>
      <c r="SDK116" s="9"/>
      <c r="SDL116" s="9"/>
      <c r="SDM116" s="9"/>
      <c r="SDN116" s="9"/>
      <c r="SDO116" s="9"/>
      <c r="SDP116" s="9"/>
      <c r="SDQ116" s="9"/>
      <c r="SDR116" s="9"/>
      <c r="SDS116" s="9"/>
      <c r="SDT116" s="9"/>
      <c r="SDU116" s="9"/>
      <c r="SDV116" s="9"/>
      <c r="SDW116" s="9"/>
      <c r="SDX116" s="9"/>
      <c r="SDY116" s="9"/>
      <c r="SDZ116" s="9"/>
      <c r="SEA116" s="9"/>
      <c r="SEB116" s="9"/>
      <c r="SEC116" s="9"/>
      <c r="SED116" s="9"/>
      <c r="SEE116" s="9"/>
      <c r="SEF116" s="9"/>
      <c r="SEG116" s="9"/>
      <c r="SEH116" s="9"/>
      <c r="SEI116" s="9"/>
      <c r="SEJ116" s="9"/>
      <c r="SEK116" s="9"/>
      <c r="SEL116" s="9"/>
      <c r="SEM116" s="9"/>
      <c r="SEN116" s="9"/>
      <c r="SEO116" s="9"/>
      <c r="SEP116" s="9"/>
      <c r="SEQ116" s="9"/>
      <c r="SER116" s="9"/>
      <c r="SES116" s="9"/>
      <c r="SET116" s="9"/>
      <c r="SEU116" s="9"/>
      <c r="SEV116" s="9"/>
      <c r="SEW116" s="9"/>
      <c r="SEX116" s="9"/>
      <c r="SEY116" s="9"/>
      <c r="SEZ116" s="9"/>
      <c r="SFA116" s="9"/>
      <c r="SFB116" s="9"/>
      <c r="SFC116" s="9"/>
      <c r="SFD116" s="9"/>
      <c r="SFE116" s="9"/>
      <c r="SFF116" s="9"/>
      <c r="SFG116" s="9"/>
      <c r="SFH116" s="9"/>
      <c r="SFI116" s="9"/>
      <c r="SFJ116" s="9"/>
      <c r="SFK116" s="9"/>
      <c r="SFL116" s="9"/>
      <c r="SFM116" s="9"/>
      <c r="SFN116" s="9"/>
      <c r="SFO116" s="9"/>
      <c r="SFP116" s="9"/>
      <c r="SFQ116" s="9"/>
      <c r="SFR116" s="9"/>
      <c r="SFS116" s="9"/>
      <c r="SFT116" s="9"/>
      <c r="SFU116" s="9"/>
      <c r="SFV116" s="9"/>
      <c r="SFW116" s="9"/>
      <c r="SFX116" s="9"/>
      <c r="SFY116" s="9"/>
      <c r="SFZ116" s="9"/>
      <c r="SGA116" s="9"/>
      <c r="SGB116" s="9"/>
      <c r="SGC116" s="9"/>
      <c r="SGD116" s="9"/>
      <c r="SGE116" s="9"/>
      <c r="SGF116" s="9"/>
      <c r="SGG116" s="9"/>
      <c r="SGH116" s="9"/>
      <c r="SGI116" s="9"/>
      <c r="SGJ116" s="9"/>
      <c r="SGK116" s="9"/>
      <c r="SGL116" s="9"/>
      <c r="SGM116" s="9"/>
      <c r="SGN116" s="9"/>
      <c r="SGO116" s="9"/>
      <c r="SGP116" s="9"/>
      <c r="SGQ116" s="9"/>
      <c r="SGR116" s="9"/>
      <c r="SGS116" s="9"/>
      <c r="SGT116" s="9"/>
      <c r="SGU116" s="9"/>
      <c r="SGV116" s="9"/>
      <c r="SGW116" s="9"/>
      <c r="SGX116" s="9"/>
      <c r="SGY116" s="9"/>
      <c r="SGZ116" s="9"/>
      <c r="SHA116" s="9"/>
      <c r="SHB116" s="9"/>
      <c r="SHC116" s="9"/>
      <c r="SHD116" s="9"/>
      <c r="SHE116" s="9"/>
      <c r="SHF116" s="9"/>
      <c r="SHG116" s="9"/>
      <c r="SHH116" s="9"/>
      <c r="SHI116" s="9"/>
      <c r="SHJ116" s="9"/>
      <c r="SHK116" s="9"/>
      <c r="SHL116" s="9"/>
      <c r="SHM116" s="9"/>
      <c r="SHN116" s="9"/>
      <c r="SHO116" s="9"/>
      <c r="SHP116" s="9"/>
      <c r="SHQ116" s="9"/>
      <c r="SHR116" s="9"/>
      <c r="SHS116" s="9"/>
      <c r="SHT116" s="9"/>
      <c r="SHU116" s="9"/>
      <c r="SHV116" s="9"/>
      <c r="SHW116" s="9"/>
      <c r="SHX116" s="9"/>
      <c r="SHY116" s="9"/>
      <c r="SHZ116" s="9"/>
      <c r="SIA116" s="9"/>
      <c r="SIB116" s="9"/>
      <c r="SIC116" s="9"/>
      <c r="SID116" s="9"/>
      <c r="SIE116" s="9"/>
      <c r="SIF116" s="9"/>
      <c r="SIG116" s="9"/>
      <c r="SIH116" s="9"/>
      <c r="SII116" s="9"/>
      <c r="SIJ116" s="9"/>
      <c r="SIK116" s="9"/>
      <c r="SIL116" s="9"/>
      <c r="SIM116" s="9"/>
      <c r="SIN116" s="9"/>
      <c r="SIO116" s="9"/>
      <c r="SIP116" s="9"/>
      <c r="SIQ116" s="9"/>
      <c r="SIR116" s="9"/>
      <c r="SIS116" s="9"/>
      <c r="SIT116" s="9"/>
      <c r="SIU116" s="9"/>
      <c r="SIV116" s="9"/>
      <c r="SIW116" s="9"/>
      <c r="SIX116" s="9"/>
      <c r="SIY116" s="9"/>
      <c r="SIZ116" s="9"/>
      <c r="SJA116" s="9"/>
      <c r="SJB116" s="9"/>
      <c r="SJC116" s="9"/>
      <c r="SJD116" s="9"/>
      <c r="SJE116" s="9"/>
      <c r="SJF116" s="9"/>
      <c r="SJG116" s="9"/>
      <c r="SJH116" s="9"/>
      <c r="SJI116" s="9"/>
      <c r="SJJ116" s="9"/>
      <c r="SJK116" s="9"/>
      <c r="SJL116" s="9"/>
      <c r="SJM116" s="9"/>
      <c r="SJN116" s="9"/>
      <c r="SJO116" s="9"/>
      <c r="SJP116" s="9"/>
      <c r="SJQ116" s="9"/>
      <c r="SJR116" s="9"/>
      <c r="SJS116" s="9"/>
      <c r="SJT116" s="9"/>
      <c r="SJU116" s="9"/>
      <c r="SJV116" s="9"/>
      <c r="SJW116" s="9"/>
      <c r="SJX116" s="9"/>
      <c r="SJY116" s="9"/>
      <c r="SJZ116" s="9"/>
      <c r="SKA116" s="9"/>
      <c r="SKB116" s="9"/>
      <c r="SKC116" s="9"/>
      <c r="SKD116" s="9"/>
      <c r="SKE116" s="9"/>
      <c r="SKF116" s="9"/>
      <c r="SKG116" s="9"/>
      <c r="SKH116" s="9"/>
      <c r="SKI116" s="9"/>
      <c r="SKJ116" s="9"/>
      <c r="SKK116" s="9"/>
      <c r="SKL116" s="9"/>
      <c r="SKM116" s="9"/>
      <c r="SKN116" s="9"/>
      <c r="SKO116" s="9"/>
      <c r="SKP116" s="9"/>
      <c r="SKQ116" s="9"/>
      <c r="SKR116" s="9"/>
      <c r="SKS116" s="9"/>
      <c r="SKT116" s="9"/>
      <c r="SKU116" s="9"/>
      <c r="SKV116" s="9"/>
      <c r="SKW116" s="9"/>
      <c r="SKX116" s="9"/>
      <c r="SKY116" s="9"/>
      <c r="SKZ116" s="9"/>
      <c r="SLA116" s="9"/>
      <c r="SLB116" s="9"/>
      <c r="SLC116" s="9"/>
      <c r="SLD116" s="9"/>
      <c r="SLE116" s="9"/>
      <c r="SLF116" s="9"/>
      <c r="SLG116" s="9"/>
      <c r="SLH116" s="9"/>
      <c r="SLI116" s="9"/>
      <c r="SLJ116" s="9"/>
      <c r="SLK116" s="9"/>
      <c r="SLL116" s="9"/>
      <c r="SLM116" s="9"/>
      <c r="SLN116" s="9"/>
      <c r="SLO116" s="9"/>
      <c r="SLP116" s="9"/>
      <c r="SLQ116" s="9"/>
      <c r="SLR116" s="9"/>
      <c r="SLS116" s="9"/>
      <c r="SLT116" s="9"/>
      <c r="SLU116" s="9"/>
      <c r="SLV116" s="9"/>
      <c r="SLW116" s="9"/>
      <c r="SLX116" s="9"/>
      <c r="SLY116" s="9"/>
      <c r="SLZ116" s="9"/>
      <c r="SMA116" s="9"/>
      <c r="SMB116" s="9"/>
      <c r="SMC116" s="9"/>
      <c r="SMD116" s="9"/>
      <c r="SME116" s="9"/>
      <c r="SMF116" s="9"/>
      <c r="SMG116" s="9"/>
      <c r="SMH116" s="9"/>
      <c r="SMI116" s="9"/>
      <c r="SMJ116" s="9"/>
      <c r="SMK116" s="9"/>
      <c r="SML116" s="9"/>
      <c r="SMM116" s="9"/>
      <c r="SMN116" s="9"/>
      <c r="SMO116" s="9"/>
      <c r="SMP116" s="9"/>
      <c r="SMQ116" s="9"/>
      <c r="SMR116" s="9"/>
      <c r="SMS116" s="9"/>
      <c r="SMT116" s="9"/>
      <c r="SMU116" s="9"/>
      <c r="SMV116" s="9"/>
      <c r="SMW116" s="9"/>
      <c r="SMX116" s="9"/>
      <c r="SMY116" s="9"/>
      <c r="SMZ116" s="9"/>
      <c r="SNA116" s="9"/>
      <c r="SNB116" s="9"/>
      <c r="SNC116" s="9"/>
      <c r="SND116" s="9"/>
      <c r="SNE116" s="9"/>
      <c r="SNF116" s="9"/>
      <c r="SNG116" s="9"/>
      <c r="SNH116" s="9"/>
      <c r="SNI116" s="9"/>
      <c r="SNJ116" s="9"/>
      <c r="SNK116" s="9"/>
      <c r="SNL116" s="9"/>
      <c r="SNM116" s="9"/>
      <c r="SNN116" s="9"/>
      <c r="SNO116" s="9"/>
      <c r="SNP116" s="9"/>
      <c r="SNQ116" s="9"/>
      <c r="SNR116" s="9"/>
      <c r="SNS116" s="9"/>
      <c r="SNT116" s="9"/>
      <c r="SNU116" s="9"/>
      <c r="SNV116" s="9"/>
      <c r="SNW116" s="9"/>
      <c r="SNX116" s="9"/>
      <c r="SNY116" s="9"/>
      <c r="SNZ116" s="9"/>
      <c r="SOA116" s="9"/>
      <c r="SOB116" s="9"/>
      <c r="SOC116" s="9"/>
      <c r="SOD116" s="9"/>
      <c r="SOE116" s="9"/>
      <c r="SOF116" s="9"/>
      <c r="SOG116" s="9"/>
      <c r="SOH116" s="9"/>
      <c r="SOI116" s="9"/>
      <c r="SOJ116" s="9"/>
      <c r="SOK116" s="9"/>
      <c r="SOL116" s="9"/>
      <c r="SOM116" s="9"/>
      <c r="SON116" s="9"/>
      <c r="SOO116" s="9"/>
      <c r="SOP116" s="9"/>
      <c r="SOQ116" s="9"/>
      <c r="SOR116" s="9"/>
      <c r="SOS116" s="9"/>
      <c r="SOT116" s="9"/>
      <c r="SOU116" s="9"/>
      <c r="SOV116" s="9"/>
      <c r="SOW116" s="9"/>
      <c r="SOX116" s="9"/>
      <c r="SOY116" s="9"/>
      <c r="SOZ116" s="9"/>
      <c r="SPA116" s="9"/>
      <c r="SPB116" s="9"/>
      <c r="SPC116" s="9"/>
      <c r="SPD116" s="9"/>
      <c r="SPE116" s="9"/>
      <c r="SPF116" s="9"/>
      <c r="SPG116" s="9"/>
      <c r="SPH116" s="9"/>
      <c r="SPI116" s="9"/>
      <c r="SPJ116" s="9"/>
      <c r="SPK116" s="9"/>
      <c r="SPL116" s="9"/>
      <c r="SPM116" s="9"/>
      <c r="SPN116" s="9"/>
      <c r="SPO116" s="9"/>
      <c r="SPP116" s="9"/>
      <c r="SPQ116" s="9"/>
      <c r="SPR116" s="9"/>
      <c r="SPS116" s="9"/>
      <c r="SPT116" s="9"/>
      <c r="SPU116" s="9"/>
      <c r="SPV116" s="9"/>
      <c r="SPW116" s="9"/>
      <c r="SPX116" s="9"/>
      <c r="SPY116" s="9"/>
      <c r="SPZ116" s="9"/>
      <c r="SQA116" s="9"/>
      <c r="SQB116" s="9"/>
      <c r="SQC116" s="9"/>
      <c r="SQD116" s="9"/>
      <c r="SQE116" s="9"/>
      <c r="SQF116" s="9"/>
      <c r="SQG116" s="9"/>
      <c r="SQH116" s="9"/>
      <c r="SQI116" s="9"/>
      <c r="SQJ116" s="9"/>
      <c r="SQK116" s="9"/>
      <c r="SQL116" s="9"/>
      <c r="SQM116" s="9"/>
      <c r="SQN116" s="9"/>
      <c r="SQO116" s="9"/>
      <c r="SQP116" s="9"/>
      <c r="SQQ116" s="9"/>
      <c r="SQR116" s="9"/>
      <c r="SQS116" s="9"/>
      <c r="SQT116" s="9"/>
      <c r="SQU116" s="9"/>
      <c r="SQV116" s="9"/>
      <c r="SQW116" s="9"/>
      <c r="SQX116" s="9"/>
      <c r="SQY116" s="9"/>
      <c r="SQZ116" s="9"/>
      <c r="SRA116" s="9"/>
      <c r="SRB116" s="9"/>
      <c r="SRC116" s="9"/>
      <c r="SRD116" s="9"/>
      <c r="SRE116" s="9"/>
      <c r="SRF116" s="9"/>
      <c r="SRG116" s="9"/>
      <c r="SRH116" s="9"/>
      <c r="SRI116" s="9"/>
      <c r="SRJ116" s="9"/>
      <c r="SRK116" s="9"/>
      <c r="SRL116" s="9"/>
      <c r="SRM116" s="9"/>
      <c r="SRN116" s="9"/>
      <c r="SRO116" s="9"/>
      <c r="SRP116" s="9"/>
      <c r="SRQ116" s="9"/>
      <c r="SRR116" s="9"/>
      <c r="SRS116" s="9"/>
      <c r="SRT116" s="9"/>
      <c r="SRU116" s="9"/>
      <c r="SRV116" s="9"/>
      <c r="SRW116" s="9"/>
      <c r="SRX116" s="9"/>
      <c r="SRY116" s="9"/>
      <c r="SRZ116" s="9"/>
      <c r="SSA116" s="9"/>
      <c r="SSB116" s="9"/>
      <c r="SSC116" s="9"/>
      <c r="SSD116" s="9"/>
      <c r="SSE116" s="9"/>
      <c r="SSF116" s="9"/>
      <c r="SSG116" s="9"/>
      <c r="SSH116" s="9"/>
      <c r="SSI116" s="9"/>
      <c r="SSJ116" s="9"/>
      <c r="SSK116" s="9"/>
      <c r="SSL116" s="9"/>
      <c r="SSM116" s="9"/>
      <c r="SSN116" s="9"/>
      <c r="SSO116" s="9"/>
      <c r="SSP116" s="9"/>
      <c r="SSQ116" s="9"/>
      <c r="SSR116" s="9"/>
      <c r="SSS116" s="9"/>
      <c r="SST116" s="9"/>
      <c r="SSU116" s="9"/>
      <c r="SSV116" s="9"/>
      <c r="SSW116" s="9"/>
      <c r="SSX116" s="9"/>
      <c r="SSY116" s="9"/>
      <c r="SSZ116" s="9"/>
      <c r="STA116" s="9"/>
      <c r="STB116" s="9"/>
      <c r="STC116" s="9"/>
      <c r="STD116" s="9"/>
      <c r="STE116" s="9"/>
      <c r="STF116" s="9"/>
      <c r="STG116" s="9"/>
      <c r="STH116" s="9"/>
      <c r="STI116" s="9"/>
      <c r="STJ116" s="9"/>
      <c r="STK116" s="9"/>
      <c r="STL116" s="9"/>
      <c r="STM116" s="9"/>
      <c r="STN116" s="9"/>
      <c r="STO116" s="9"/>
      <c r="STP116" s="9"/>
      <c r="STQ116" s="9"/>
      <c r="STR116" s="9"/>
      <c r="STS116" s="9"/>
      <c r="STT116" s="9"/>
      <c r="STU116" s="9"/>
      <c r="STV116" s="9"/>
      <c r="STW116" s="9"/>
      <c r="STX116" s="9"/>
      <c r="STY116" s="9"/>
      <c r="STZ116" s="9"/>
      <c r="SUA116" s="9"/>
      <c r="SUB116" s="9"/>
      <c r="SUC116" s="9"/>
      <c r="SUD116" s="9"/>
      <c r="SUE116" s="9"/>
      <c r="SUF116" s="9"/>
      <c r="SUG116" s="9"/>
      <c r="SUH116" s="9"/>
      <c r="SUI116" s="9"/>
      <c r="SUJ116" s="9"/>
      <c r="SUK116" s="9"/>
      <c r="SUL116" s="9"/>
      <c r="SUM116" s="9"/>
      <c r="SUN116" s="9"/>
      <c r="SUO116" s="9"/>
      <c r="SUP116" s="9"/>
      <c r="SUQ116" s="9"/>
      <c r="SUR116" s="9"/>
      <c r="SUS116" s="9"/>
      <c r="SUT116" s="9"/>
      <c r="SUU116" s="9"/>
      <c r="SUV116" s="9"/>
      <c r="SUW116" s="9"/>
      <c r="SUX116" s="9"/>
      <c r="SUY116" s="9"/>
      <c r="SUZ116" s="9"/>
      <c r="SVA116" s="9"/>
      <c r="SVB116" s="9"/>
      <c r="SVC116" s="9"/>
      <c r="SVD116" s="9"/>
      <c r="SVE116" s="9"/>
      <c r="SVF116" s="9"/>
      <c r="SVG116" s="9"/>
      <c r="SVH116" s="9"/>
      <c r="SVI116" s="9"/>
      <c r="SVJ116" s="9"/>
      <c r="SVK116" s="9"/>
      <c r="SVL116" s="9"/>
      <c r="SVM116" s="9"/>
      <c r="SVN116" s="9"/>
      <c r="SVO116" s="9"/>
      <c r="SVP116" s="9"/>
      <c r="SVQ116" s="9"/>
      <c r="SVR116" s="9"/>
      <c r="SVS116" s="9"/>
      <c r="SVT116" s="9"/>
      <c r="SVU116" s="9"/>
      <c r="SVV116" s="9"/>
      <c r="SVW116" s="9"/>
      <c r="SVX116" s="9"/>
      <c r="SVY116" s="9"/>
      <c r="SVZ116" s="9"/>
      <c r="SWA116" s="9"/>
      <c r="SWB116" s="9"/>
      <c r="SWC116" s="9"/>
      <c r="SWD116" s="9"/>
      <c r="SWE116" s="9"/>
      <c r="SWF116" s="9"/>
      <c r="SWG116" s="9"/>
      <c r="SWH116" s="9"/>
      <c r="SWI116" s="9"/>
      <c r="SWJ116" s="9"/>
      <c r="SWK116" s="9"/>
      <c r="SWL116" s="9"/>
      <c r="SWM116" s="9"/>
      <c r="SWN116" s="9"/>
      <c r="SWO116" s="9"/>
      <c r="SWP116" s="9"/>
      <c r="SWQ116" s="9"/>
      <c r="SWR116" s="9"/>
      <c r="SWS116" s="9"/>
      <c r="SWT116" s="9"/>
      <c r="SWU116" s="9"/>
      <c r="SWV116" s="9"/>
      <c r="SWW116" s="9"/>
      <c r="SWX116" s="9"/>
      <c r="SWY116" s="9"/>
      <c r="SWZ116" s="9"/>
      <c r="SXA116" s="9"/>
      <c r="SXB116" s="9"/>
      <c r="SXC116" s="9"/>
      <c r="SXD116" s="9"/>
      <c r="SXE116" s="9"/>
      <c r="SXF116" s="9"/>
      <c r="SXG116" s="9"/>
      <c r="SXH116" s="9"/>
      <c r="SXI116" s="9"/>
      <c r="SXJ116" s="9"/>
      <c r="SXK116" s="9"/>
      <c r="SXL116" s="9"/>
      <c r="SXM116" s="9"/>
      <c r="SXN116" s="9"/>
      <c r="SXO116" s="9"/>
      <c r="SXP116" s="9"/>
      <c r="SXQ116" s="9"/>
      <c r="SXR116" s="9"/>
      <c r="SXS116" s="9"/>
      <c r="SXT116" s="9"/>
      <c r="SXU116" s="9"/>
      <c r="SXV116" s="9"/>
      <c r="SXW116" s="9"/>
      <c r="SXX116" s="9"/>
      <c r="SXY116" s="9"/>
      <c r="SXZ116" s="9"/>
      <c r="SYA116" s="9"/>
      <c r="SYB116" s="9"/>
      <c r="SYC116" s="9"/>
      <c r="SYD116" s="9"/>
      <c r="SYE116" s="9"/>
      <c r="SYF116" s="9"/>
      <c r="SYG116" s="9"/>
      <c r="SYH116" s="9"/>
      <c r="SYI116" s="9"/>
      <c r="SYJ116" s="9"/>
      <c r="SYK116" s="9"/>
      <c r="SYL116" s="9"/>
      <c r="SYM116" s="9"/>
      <c r="SYN116" s="9"/>
      <c r="SYO116" s="9"/>
      <c r="SYP116" s="9"/>
      <c r="SYQ116" s="9"/>
      <c r="SYR116" s="9"/>
      <c r="SYS116" s="9"/>
      <c r="SYT116" s="9"/>
      <c r="SYU116" s="9"/>
      <c r="SYV116" s="9"/>
      <c r="SYW116" s="9"/>
      <c r="SYX116" s="9"/>
      <c r="SYY116" s="9"/>
      <c r="SYZ116" s="9"/>
      <c r="SZA116" s="9"/>
      <c r="SZB116" s="9"/>
      <c r="SZC116" s="9"/>
      <c r="SZD116" s="9"/>
      <c r="SZE116" s="9"/>
      <c r="SZF116" s="9"/>
      <c r="SZG116" s="9"/>
      <c r="SZH116" s="9"/>
      <c r="SZI116" s="9"/>
      <c r="SZJ116" s="9"/>
      <c r="SZK116" s="9"/>
      <c r="SZL116" s="9"/>
      <c r="SZM116" s="9"/>
      <c r="SZN116" s="9"/>
      <c r="SZO116" s="9"/>
      <c r="SZP116" s="9"/>
      <c r="SZQ116" s="9"/>
      <c r="SZR116" s="9"/>
      <c r="SZS116" s="9"/>
      <c r="SZT116" s="9"/>
      <c r="SZU116" s="9"/>
      <c r="SZV116" s="9"/>
      <c r="SZW116" s="9"/>
      <c r="SZX116" s="9"/>
      <c r="SZY116" s="9"/>
      <c r="SZZ116" s="9"/>
      <c r="TAA116" s="9"/>
      <c r="TAB116" s="9"/>
      <c r="TAC116" s="9"/>
      <c r="TAD116" s="9"/>
      <c r="TAE116" s="9"/>
      <c r="TAF116" s="9"/>
      <c r="TAG116" s="9"/>
      <c r="TAH116" s="9"/>
      <c r="TAI116" s="9"/>
      <c r="TAJ116" s="9"/>
      <c r="TAK116" s="9"/>
      <c r="TAL116" s="9"/>
      <c r="TAM116" s="9"/>
      <c r="TAN116" s="9"/>
      <c r="TAO116" s="9"/>
      <c r="TAP116" s="9"/>
      <c r="TAQ116" s="9"/>
      <c r="TAR116" s="9"/>
      <c r="TAS116" s="9"/>
      <c r="TAT116" s="9"/>
      <c r="TAU116" s="9"/>
      <c r="TAV116" s="9"/>
      <c r="TAW116" s="9"/>
      <c r="TAX116" s="9"/>
      <c r="TAY116" s="9"/>
      <c r="TAZ116" s="9"/>
      <c r="TBA116" s="9"/>
      <c r="TBB116" s="9"/>
      <c r="TBC116" s="9"/>
      <c r="TBD116" s="9"/>
      <c r="TBE116" s="9"/>
      <c r="TBF116" s="9"/>
      <c r="TBG116" s="9"/>
      <c r="TBH116" s="9"/>
      <c r="TBI116" s="9"/>
      <c r="TBJ116" s="9"/>
      <c r="TBK116" s="9"/>
      <c r="TBL116" s="9"/>
      <c r="TBM116" s="9"/>
      <c r="TBN116" s="9"/>
      <c r="TBO116" s="9"/>
      <c r="TBP116" s="9"/>
      <c r="TBQ116" s="9"/>
      <c r="TBR116" s="9"/>
      <c r="TBS116" s="9"/>
      <c r="TBT116" s="9"/>
      <c r="TBU116" s="9"/>
      <c r="TBV116" s="9"/>
      <c r="TBW116" s="9"/>
      <c r="TBX116" s="9"/>
      <c r="TBY116" s="9"/>
      <c r="TBZ116" s="9"/>
      <c r="TCA116" s="9"/>
      <c r="TCB116" s="9"/>
      <c r="TCC116" s="9"/>
      <c r="TCD116" s="9"/>
      <c r="TCE116" s="9"/>
      <c r="TCF116" s="9"/>
      <c r="TCG116" s="9"/>
      <c r="TCH116" s="9"/>
      <c r="TCI116" s="9"/>
      <c r="TCJ116" s="9"/>
      <c r="TCK116" s="9"/>
      <c r="TCL116" s="9"/>
      <c r="TCM116" s="9"/>
      <c r="TCN116" s="9"/>
      <c r="TCO116" s="9"/>
      <c r="TCP116" s="9"/>
      <c r="TCQ116" s="9"/>
      <c r="TCR116" s="9"/>
      <c r="TCS116" s="9"/>
      <c r="TCT116" s="9"/>
      <c r="TCU116" s="9"/>
      <c r="TCV116" s="9"/>
      <c r="TCW116" s="9"/>
      <c r="TCX116" s="9"/>
      <c r="TCY116" s="9"/>
      <c r="TCZ116" s="9"/>
      <c r="TDA116" s="9"/>
      <c r="TDB116" s="9"/>
      <c r="TDC116" s="9"/>
      <c r="TDD116" s="9"/>
      <c r="TDE116" s="9"/>
      <c r="TDF116" s="9"/>
      <c r="TDG116" s="9"/>
      <c r="TDH116" s="9"/>
      <c r="TDI116" s="9"/>
      <c r="TDJ116" s="9"/>
      <c r="TDK116" s="9"/>
      <c r="TDL116" s="9"/>
      <c r="TDM116" s="9"/>
      <c r="TDN116" s="9"/>
      <c r="TDO116" s="9"/>
      <c r="TDP116" s="9"/>
      <c r="TDQ116" s="9"/>
      <c r="TDR116" s="9"/>
      <c r="TDS116" s="9"/>
      <c r="TDT116" s="9"/>
      <c r="TDU116" s="9"/>
      <c r="TDV116" s="9"/>
      <c r="TDW116" s="9"/>
      <c r="TDX116" s="9"/>
      <c r="TDY116" s="9"/>
      <c r="TDZ116" s="9"/>
      <c r="TEA116" s="9"/>
      <c r="TEB116" s="9"/>
      <c r="TEC116" s="9"/>
      <c r="TED116" s="9"/>
      <c r="TEE116" s="9"/>
      <c r="TEF116" s="9"/>
      <c r="TEG116" s="9"/>
      <c r="TEH116" s="9"/>
      <c r="TEI116" s="9"/>
      <c r="TEJ116" s="9"/>
      <c r="TEK116" s="9"/>
      <c r="TEL116" s="9"/>
      <c r="TEM116" s="9"/>
      <c r="TEN116" s="9"/>
      <c r="TEO116" s="9"/>
      <c r="TEP116" s="9"/>
      <c r="TEQ116" s="9"/>
      <c r="TER116" s="9"/>
      <c r="TES116" s="9"/>
      <c r="TET116" s="9"/>
      <c r="TEU116" s="9"/>
      <c r="TEV116" s="9"/>
      <c r="TEW116" s="9"/>
      <c r="TEX116" s="9"/>
      <c r="TEY116" s="9"/>
      <c r="TEZ116" s="9"/>
      <c r="TFA116" s="9"/>
      <c r="TFB116" s="9"/>
      <c r="TFC116" s="9"/>
      <c r="TFD116" s="9"/>
      <c r="TFE116" s="9"/>
      <c r="TFF116" s="9"/>
      <c r="TFG116" s="9"/>
      <c r="TFH116" s="9"/>
      <c r="TFI116" s="9"/>
      <c r="TFJ116" s="9"/>
      <c r="TFK116" s="9"/>
      <c r="TFL116" s="9"/>
      <c r="TFM116" s="9"/>
      <c r="TFN116" s="9"/>
      <c r="TFO116" s="9"/>
      <c r="TFP116" s="9"/>
      <c r="TFQ116" s="9"/>
      <c r="TFR116" s="9"/>
      <c r="TFS116" s="9"/>
      <c r="TFT116" s="9"/>
      <c r="TFU116" s="9"/>
      <c r="TFV116" s="9"/>
      <c r="TFW116" s="9"/>
      <c r="TFX116" s="9"/>
      <c r="TFY116" s="9"/>
      <c r="TFZ116" s="9"/>
      <c r="TGA116" s="9"/>
      <c r="TGB116" s="9"/>
      <c r="TGC116" s="9"/>
      <c r="TGD116" s="9"/>
      <c r="TGE116" s="9"/>
      <c r="TGF116" s="9"/>
      <c r="TGG116" s="9"/>
      <c r="TGH116" s="9"/>
      <c r="TGI116" s="9"/>
      <c r="TGJ116" s="9"/>
      <c r="TGK116" s="9"/>
      <c r="TGL116" s="9"/>
      <c r="TGM116" s="9"/>
      <c r="TGN116" s="9"/>
      <c r="TGO116" s="9"/>
      <c r="TGP116" s="9"/>
      <c r="TGQ116" s="9"/>
      <c r="TGR116" s="9"/>
      <c r="TGS116" s="9"/>
      <c r="TGT116" s="9"/>
      <c r="TGU116" s="9"/>
      <c r="TGV116" s="9"/>
      <c r="TGW116" s="9"/>
      <c r="TGX116" s="9"/>
      <c r="TGY116" s="9"/>
      <c r="TGZ116" s="9"/>
      <c r="THA116" s="9"/>
      <c r="THB116" s="9"/>
      <c r="THC116" s="9"/>
      <c r="THD116" s="9"/>
      <c r="THE116" s="9"/>
      <c r="THF116" s="9"/>
      <c r="THG116" s="9"/>
      <c r="THH116" s="9"/>
      <c r="THI116" s="9"/>
      <c r="THJ116" s="9"/>
      <c r="THK116" s="9"/>
      <c r="THL116" s="9"/>
      <c r="THM116" s="9"/>
      <c r="THN116" s="9"/>
      <c r="THO116" s="9"/>
      <c r="THP116" s="9"/>
      <c r="THQ116" s="9"/>
      <c r="THR116" s="9"/>
      <c r="THS116" s="9"/>
      <c r="THT116" s="9"/>
      <c r="THU116" s="9"/>
      <c r="THV116" s="9"/>
      <c r="THW116" s="9"/>
      <c r="THX116" s="9"/>
      <c r="THY116" s="9"/>
      <c r="THZ116" s="9"/>
      <c r="TIA116" s="9"/>
      <c r="TIB116" s="9"/>
      <c r="TIC116" s="9"/>
      <c r="TID116" s="9"/>
      <c r="TIE116" s="9"/>
      <c r="TIF116" s="9"/>
      <c r="TIG116" s="9"/>
      <c r="TIH116" s="9"/>
      <c r="TII116" s="9"/>
      <c r="TIJ116" s="9"/>
      <c r="TIK116" s="9"/>
      <c r="TIL116" s="9"/>
      <c r="TIM116" s="9"/>
      <c r="TIN116" s="9"/>
      <c r="TIO116" s="9"/>
      <c r="TIP116" s="9"/>
      <c r="TIQ116" s="9"/>
      <c r="TIR116" s="9"/>
      <c r="TIS116" s="9"/>
      <c r="TIT116" s="9"/>
      <c r="TIU116" s="9"/>
      <c r="TIV116" s="9"/>
      <c r="TIW116" s="9"/>
      <c r="TIX116" s="9"/>
      <c r="TIY116" s="9"/>
      <c r="TIZ116" s="9"/>
      <c r="TJA116" s="9"/>
      <c r="TJB116" s="9"/>
      <c r="TJC116" s="9"/>
      <c r="TJD116" s="9"/>
      <c r="TJE116" s="9"/>
      <c r="TJF116" s="9"/>
      <c r="TJG116" s="9"/>
      <c r="TJH116" s="9"/>
      <c r="TJI116" s="9"/>
      <c r="TJJ116" s="9"/>
      <c r="TJK116" s="9"/>
      <c r="TJL116" s="9"/>
      <c r="TJM116" s="9"/>
      <c r="TJN116" s="9"/>
      <c r="TJO116" s="9"/>
      <c r="TJP116" s="9"/>
      <c r="TJQ116" s="9"/>
      <c r="TJR116" s="9"/>
      <c r="TJS116" s="9"/>
      <c r="TJT116" s="9"/>
      <c r="TJU116" s="9"/>
      <c r="TJV116" s="9"/>
      <c r="TJW116" s="9"/>
      <c r="TJX116" s="9"/>
      <c r="TJY116" s="9"/>
      <c r="TJZ116" s="9"/>
      <c r="TKA116" s="9"/>
      <c r="TKB116" s="9"/>
      <c r="TKC116" s="9"/>
      <c r="TKD116" s="9"/>
      <c r="TKE116" s="9"/>
      <c r="TKF116" s="9"/>
      <c r="TKG116" s="9"/>
      <c r="TKH116" s="9"/>
      <c r="TKI116" s="9"/>
      <c r="TKJ116" s="9"/>
      <c r="TKK116" s="9"/>
      <c r="TKL116" s="9"/>
      <c r="TKM116" s="9"/>
      <c r="TKN116" s="9"/>
      <c r="TKO116" s="9"/>
      <c r="TKP116" s="9"/>
      <c r="TKQ116" s="9"/>
      <c r="TKR116" s="9"/>
      <c r="TKS116" s="9"/>
      <c r="TKT116" s="9"/>
      <c r="TKU116" s="9"/>
      <c r="TKV116" s="9"/>
      <c r="TKW116" s="9"/>
      <c r="TKX116" s="9"/>
      <c r="TKY116" s="9"/>
      <c r="TKZ116" s="9"/>
      <c r="TLA116" s="9"/>
      <c r="TLB116" s="9"/>
      <c r="TLC116" s="9"/>
      <c r="TLD116" s="9"/>
      <c r="TLE116" s="9"/>
      <c r="TLF116" s="9"/>
      <c r="TLG116" s="9"/>
      <c r="TLH116" s="9"/>
      <c r="TLI116" s="9"/>
      <c r="TLJ116" s="9"/>
      <c r="TLK116" s="9"/>
      <c r="TLL116" s="9"/>
      <c r="TLM116" s="9"/>
      <c r="TLN116" s="9"/>
      <c r="TLO116" s="9"/>
      <c r="TLP116" s="9"/>
      <c r="TLQ116" s="9"/>
      <c r="TLR116" s="9"/>
      <c r="TLS116" s="9"/>
      <c r="TLT116" s="9"/>
      <c r="TLU116" s="9"/>
      <c r="TLV116" s="9"/>
      <c r="TLW116" s="9"/>
      <c r="TLX116" s="9"/>
      <c r="TLY116" s="9"/>
      <c r="TLZ116" s="9"/>
      <c r="TMA116" s="9"/>
      <c r="TMB116" s="9"/>
      <c r="TMC116" s="9"/>
      <c r="TMD116" s="9"/>
      <c r="TME116" s="9"/>
      <c r="TMF116" s="9"/>
      <c r="TMG116" s="9"/>
      <c r="TMH116" s="9"/>
      <c r="TMI116" s="9"/>
      <c r="TMJ116" s="9"/>
      <c r="TMK116" s="9"/>
      <c r="TML116" s="9"/>
      <c r="TMM116" s="9"/>
      <c r="TMN116" s="9"/>
      <c r="TMO116" s="9"/>
      <c r="TMP116" s="9"/>
      <c r="TMQ116" s="9"/>
      <c r="TMR116" s="9"/>
      <c r="TMS116" s="9"/>
      <c r="TMT116" s="9"/>
      <c r="TMU116" s="9"/>
      <c r="TMV116" s="9"/>
      <c r="TMW116" s="9"/>
      <c r="TMX116" s="9"/>
      <c r="TMY116" s="9"/>
      <c r="TMZ116" s="9"/>
      <c r="TNA116" s="9"/>
      <c r="TNB116" s="9"/>
      <c r="TNC116" s="9"/>
      <c r="TND116" s="9"/>
      <c r="TNE116" s="9"/>
      <c r="TNF116" s="9"/>
      <c r="TNG116" s="9"/>
      <c r="TNH116" s="9"/>
      <c r="TNI116" s="9"/>
      <c r="TNJ116" s="9"/>
      <c r="TNK116" s="9"/>
      <c r="TNL116" s="9"/>
      <c r="TNM116" s="9"/>
      <c r="TNN116" s="9"/>
      <c r="TNO116" s="9"/>
      <c r="TNP116" s="9"/>
      <c r="TNQ116" s="9"/>
      <c r="TNR116" s="9"/>
      <c r="TNS116" s="9"/>
      <c r="TNT116" s="9"/>
      <c r="TNU116" s="9"/>
      <c r="TNV116" s="9"/>
      <c r="TNW116" s="9"/>
      <c r="TNX116" s="9"/>
      <c r="TNY116" s="9"/>
      <c r="TNZ116" s="9"/>
      <c r="TOA116" s="9"/>
      <c r="TOB116" s="9"/>
      <c r="TOC116" s="9"/>
      <c r="TOD116" s="9"/>
      <c r="TOE116" s="9"/>
      <c r="TOF116" s="9"/>
      <c r="TOG116" s="9"/>
      <c r="TOH116" s="9"/>
      <c r="TOI116" s="9"/>
      <c r="TOJ116" s="9"/>
      <c r="TOK116" s="9"/>
      <c r="TOL116" s="9"/>
      <c r="TOM116" s="9"/>
      <c r="TON116" s="9"/>
      <c r="TOO116" s="9"/>
      <c r="TOP116" s="9"/>
      <c r="TOQ116" s="9"/>
      <c r="TOR116" s="9"/>
      <c r="TOS116" s="9"/>
      <c r="TOT116" s="9"/>
      <c r="TOU116" s="9"/>
      <c r="TOV116" s="9"/>
      <c r="TOW116" s="9"/>
      <c r="TOX116" s="9"/>
      <c r="TOY116" s="9"/>
      <c r="TOZ116" s="9"/>
      <c r="TPA116" s="9"/>
      <c r="TPB116" s="9"/>
      <c r="TPC116" s="9"/>
      <c r="TPD116" s="9"/>
      <c r="TPE116" s="9"/>
      <c r="TPF116" s="9"/>
      <c r="TPG116" s="9"/>
      <c r="TPH116" s="9"/>
      <c r="TPI116" s="9"/>
      <c r="TPJ116" s="9"/>
      <c r="TPK116" s="9"/>
      <c r="TPL116" s="9"/>
      <c r="TPM116" s="9"/>
      <c r="TPN116" s="9"/>
      <c r="TPO116" s="9"/>
      <c r="TPP116" s="9"/>
      <c r="TPQ116" s="9"/>
      <c r="TPR116" s="9"/>
      <c r="TPS116" s="9"/>
      <c r="TPT116" s="9"/>
      <c r="TPU116" s="9"/>
      <c r="TPV116" s="9"/>
      <c r="TPW116" s="9"/>
      <c r="TPX116" s="9"/>
      <c r="TPY116" s="9"/>
      <c r="TPZ116" s="9"/>
      <c r="TQA116" s="9"/>
      <c r="TQB116" s="9"/>
      <c r="TQC116" s="9"/>
      <c r="TQD116" s="9"/>
      <c r="TQE116" s="9"/>
      <c r="TQF116" s="9"/>
      <c r="TQG116" s="9"/>
      <c r="TQH116" s="9"/>
      <c r="TQI116" s="9"/>
      <c r="TQJ116" s="9"/>
      <c r="TQK116" s="9"/>
      <c r="TQL116" s="9"/>
      <c r="TQM116" s="9"/>
      <c r="TQN116" s="9"/>
      <c r="TQO116" s="9"/>
      <c r="TQP116" s="9"/>
      <c r="TQQ116" s="9"/>
      <c r="TQR116" s="9"/>
      <c r="TQS116" s="9"/>
      <c r="TQT116" s="9"/>
      <c r="TQU116" s="9"/>
      <c r="TQV116" s="9"/>
      <c r="TQW116" s="9"/>
      <c r="TQX116" s="9"/>
      <c r="TQY116" s="9"/>
      <c r="TQZ116" s="9"/>
      <c r="TRA116" s="9"/>
      <c r="TRB116" s="9"/>
      <c r="TRC116" s="9"/>
      <c r="TRD116" s="9"/>
      <c r="TRE116" s="9"/>
      <c r="TRF116" s="9"/>
      <c r="TRG116" s="9"/>
      <c r="TRH116" s="9"/>
      <c r="TRI116" s="9"/>
      <c r="TRJ116" s="9"/>
      <c r="TRK116" s="9"/>
      <c r="TRL116" s="9"/>
      <c r="TRM116" s="9"/>
      <c r="TRN116" s="9"/>
      <c r="TRO116" s="9"/>
      <c r="TRP116" s="9"/>
      <c r="TRQ116" s="9"/>
      <c r="TRR116" s="9"/>
      <c r="TRS116" s="9"/>
      <c r="TRT116" s="9"/>
      <c r="TRU116" s="9"/>
      <c r="TRV116" s="9"/>
      <c r="TRW116" s="9"/>
      <c r="TRX116" s="9"/>
      <c r="TRY116" s="9"/>
      <c r="TRZ116" s="9"/>
      <c r="TSA116" s="9"/>
      <c r="TSB116" s="9"/>
      <c r="TSC116" s="9"/>
      <c r="TSD116" s="9"/>
      <c r="TSE116" s="9"/>
      <c r="TSF116" s="9"/>
      <c r="TSG116" s="9"/>
      <c r="TSH116" s="9"/>
      <c r="TSI116" s="9"/>
      <c r="TSJ116" s="9"/>
      <c r="TSK116" s="9"/>
      <c r="TSL116" s="9"/>
      <c r="TSM116" s="9"/>
      <c r="TSN116" s="9"/>
      <c r="TSO116" s="9"/>
      <c r="TSP116" s="9"/>
      <c r="TSQ116" s="9"/>
      <c r="TSR116" s="9"/>
      <c r="TSS116" s="9"/>
      <c r="TST116" s="9"/>
      <c r="TSU116" s="9"/>
      <c r="TSV116" s="9"/>
      <c r="TSW116" s="9"/>
      <c r="TSX116" s="9"/>
      <c r="TSY116" s="9"/>
      <c r="TSZ116" s="9"/>
      <c r="TTA116" s="9"/>
      <c r="TTB116" s="9"/>
      <c r="TTC116" s="9"/>
      <c r="TTD116" s="9"/>
      <c r="TTE116" s="9"/>
      <c r="TTF116" s="9"/>
      <c r="TTG116" s="9"/>
      <c r="TTH116" s="9"/>
      <c r="TTI116" s="9"/>
      <c r="TTJ116" s="9"/>
      <c r="TTK116" s="9"/>
      <c r="TTL116" s="9"/>
      <c r="TTM116" s="9"/>
      <c r="TTN116" s="9"/>
      <c r="TTO116" s="9"/>
      <c r="TTP116" s="9"/>
      <c r="TTQ116" s="9"/>
      <c r="TTR116" s="9"/>
      <c r="TTS116" s="9"/>
      <c r="TTT116" s="9"/>
      <c r="TTU116" s="9"/>
      <c r="TTV116" s="9"/>
      <c r="TTW116" s="9"/>
      <c r="TTX116" s="9"/>
      <c r="TTY116" s="9"/>
      <c r="TTZ116" s="9"/>
      <c r="TUA116" s="9"/>
      <c r="TUB116" s="9"/>
      <c r="TUC116" s="9"/>
      <c r="TUD116" s="9"/>
      <c r="TUE116" s="9"/>
      <c r="TUF116" s="9"/>
      <c r="TUG116" s="9"/>
      <c r="TUH116" s="9"/>
      <c r="TUI116" s="9"/>
      <c r="TUJ116" s="9"/>
      <c r="TUK116" s="9"/>
      <c r="TUL116" s="9"/>
      <c r="TUM116" s="9"/>
      <c r="TUN116" s="9"/>
      <c r="TUO116" s="9"/>
      <c r="TUP116" s="9"/>
      <c r="TUQ116" s="9"/>
      <c r="TUR116" s="9"/>
      <c r="TUS116" s="9"/>
      <c r="TUT116" s="9"/>
      <c r="TUU116" s="9"/>
      <c r="TUV116" s="9"/>
      <c r="TUW116" s="9"/>
      <c r="TUX116" s="9"/>
      <c r="TUY116" s="9"/>
      <c r="TUZ116" s="9"/>
      <c r="TVA116" s="9"/>
      <c r="TVB116" s="9"/>
      <c r="TVC116" s="9"/>
      <c r="TVD116" s="9"/>
      <c r="TVE116" s="9"/>
      <c r="TVF116" s="9"/>
      <c r="TVG116" s="9"/>
      <c r="TVH116" s="9"/>
      <c r="TVI116" s="9"/>
      <c r="TVJ116" s="9"/>
      <c r="TVK116" s="9"/>
      <c r="TVL116" s="9"/>
      <c r="TVM116" s="9"/>
      <c r="TVN116" s="9"/>
      <c r="TVO116" s="9"/>
      <c r="TVP116" s="9"/>
      <c r="TVQ116" s="9"/>
      <c r="TVR116" s="9"/>
      <c r="TVS116" s="9"/>
      <c r="TVT116" s="9"/>
      <c r="TVU116" s="9"/>
      <c r="TVV116" s="9"/>
      <c r="TVW116" s="9"/>
      <c r="TVX116" s="9"/>
      <c r="TVY116" s="9"/>
      <c r="TVZ116" s="9"/>
      <c r="TWA116" s="9"/>
      <c r="TWB116" s="9"/>
      <c r="TWC116" s="9"/>
      <c r="TWD116" s="9"/>
      <c r="TWE116" s="9"/>
      <c r="TWF116" s="9"/>
      <c r="TWG116" s="9"/>
      <c r="TWH116" s="9"/>
      <c r="TWI116" s="9"/>
      <c r="TWJ116" s="9"/>
      <c r="TWK116" s="9"/>
      <c r="TWL116" s="9"/>
      <c r="TWM116" s="9"/>
      <c r="TWN116" s="9"/>
      <c r="TWO116" s="9"/>
      <c r="TWP116" s="9"/>
      <c r="TWQ116" s="9"/>
      <c r="TWR116" s="9"/>
      <c r="TWS116" s="9"/>
      <c r="TWT116" s="9"/>
      <c r="TWU116" s="9"/>
      <c r="TWV116" s="9"/>
      <c r="TWW116" s="9"/>
      <c r="TWX116" s="9"/>
      <c r="TWY116" s="9"/>
      <c r="TWZ116" s="9"/>
      <c r="TXA116" s="9"/>
      <c r="TXB116" s="9"/>
      <c r="TXC116" s="9"/>
      <c r="TXD116" s="9"/>
      <c r="TXE116" s="9"/>
      <c r="TXF116" s="9"/>
      <c r="TXG116" s="9"/>
      <c r="TXH116" s="9"/>
      <c r="TXI116" s="9"/>
      <c r="TXJ116" s="9"/>
      <c r="TXK116" s="9"/>
      <c r="TXL116" s="9"/>
      <c r="TXM116" s="9"/>
      <c r="TXN116" s="9"/>
      <c r="TXO116" s="9"/>
      <c r="TXP116" s="9"/>
      <c r="TXQ116" s="9"/>
      <c r="TXR116" s="9"/>
      <c r="TXS116" s="9"/>
      <c r="TXT116" s="9"/>
      <c r="TXU116" s="9"/>
      <c r="TXV116" s="9"/>
      <c r="TXW116" s="9"/>
      <c r="TXX116" s="9"/>
      <c r="TXY116" s="9"/>
      <c r="TXZ116" s="9"/>
      <c r="TYA116" s="9"/>
      <c r="TYB116" s="9"/>
      <c r="TYC116" s="9"/>
      <c r="TYD116" s="9"/>
      <c r="TYE116" s="9"/>
      <c r="TYF116" s="9"/>
      <c r="TYG116" s="9"/>
      <c r="TYH116" s="9"/>
      <c r="TYI116" s="9"/>
      <c r="TYJ116" s="9"/>
      <c r="TYK116" s="9"/>
      <c r="TYL116" s="9"/>
      <c r="TYM116" s="9"/>
      <c r="TYN116" s="9"/>
      <c r="TYO116" s="9"/>
      <c r="TYP116" s="9"/>
      <c r="TYQ116" s="9"/>
      <c r="TYR116" s="9"/>
      <c r="TYS116" s="9"/>
      <c r="TYT116" s="9"/>
      <c r="TYU116" s="9"/>
      <c r="TYV116" s="9"/>
      <c r="TYW116" s="9"/>
      <c r="TYX116" s="9"/>
      <c r="TYY116" s="9"/>
      <c r="TYZ116" s="9"/>
      <c r="TZA116" s="9"/>
      <c r="TZB116" s="9"/>
      <c r="TZC116" s="9"/>
      <c r="TZD116" s="9"/>
      <c r="TZE116" s="9"/>
      <c r="TZF116" s="9"/>
      <c r="TZG116" s="9"/>
      <c r="TZH116" s="9"/>
      <c r="TZI116" s="9"/>
      <c r="TZJ116" s="9"/>
      <c r="TZK116" s="9"/>
      <c r="TZL116" s="9"/>
      <c r="TZM116" s="9"/>
      <c r="TZN116" s="9"/>
      <c r="TZO116" s="9"/>
      <c r="TZP116" s="9"/>
      <c r="TZQ116" s="9"/>
      <c r="TZR116" s="9"/>
      <c r="TZS116" s="9"/>
      <c r="TZT116" s="9"/>
      <c r="TZU116" s="9"/>
      <c r="TZV116" s="9"/>
      <c r="TZW116" s="9"/>
      <c r="TZX116" s="9"/>
      <c r="TZY116" s="9"/>
      <c r="TZZ116" s="9"/>
      <c r="UAA116" s="9"/>
      <c r="UAB116" s="9"/>
      <c r="UAC116" s="9"/>
      <c r="UAD116" s="9"/>
      <c r="UAE116" s="9"/>
      <c r="UAF116" s="9"/>
      <c r="UAG116" s="9"/>
      <c r="UAH116" s="9"/>
      <c r="UAI116" s="9"/>
      <c r="UAJ116" s="9"/>
      <c r="UAK116" s="9"/>
      <c r="UAL116" s="9"/>
      <c r="UAM116" s="9"/>
      <c r="UAN116" s="9"/>
      <c r="UAO116" s="9"/>
      <c r="UAP116" s="9"/>
      <c r="UAQ116" s="9"/>
      <c r="UAR116" s="9"/>
      <c r="UAS116" s="9"/>
      <c r="UAT116" s="9"/>
      <c r="UAU116" s="9"/>
      <c r="UAV116" s="9"/>
      <c r="UAW116" s="9"/>
      <c r="UAX116" s="9"/>
      <c r="UAY116" s="9"/>
      <c r="UAZ116" s="9"/>
      <c r="UBA116" s="9"/>
      <c r="UBB116" s="9"/>
      <c r="UBC116" s="9"/>
      <c r="UBD116" s="9"/>
      <c r="UBE116" s="9"/>
      <c r="UBF116" s="9"/>
      <c r="UBG116" s="9"/>
      <c r="UBH116" s="9"/>
      <c r="UBI116" s="9"/>
      <c r="UBJ116" s="9"/>
      <c r="UBK116" s="9"/>
      <c r="UBL116" s="9"/>
      <c r="UBM116" s="9"/>
      <c r="UBN116" s="9"/>
      <c r="UBO116" s="9"/>
      <c r="UBP116" s="9"/>
      <c r="UBQ116" s="9"/>
      <c r="UBR116" s="9"/>
      <c r="UBS116" s="9"/>
      <c r="UBT116" s="9"/>
      <c r="UBU116" s="9"/>
      <c r="UBV116" s="9"/>
      <c r="UBW116" s="9"/>
      <c r="UBX116" s="9"/>
      <c r="UBY116" s="9"/>
      <c r="UBZ116" s="9"/>
      <c r="UCA116" s="9"/>
      <c r="UCB116" s="9"/>
      <c r="UCC116" s="9"/>
      <c r="UCD116" s="9"/>
      <c r="UCE116" s="9"/>
      <c r="UCF116" s="9"/>
      <c r="UCG116" s="9"/>
      <c r="UCH116" s="9"/>
      <c r="UCI116" s="9"/>
      <c r="UCJ116" s="9"/>
      <c r="UCK116" s="9"/>
      <c r="UCL116" s="9"/>
      <c r="UCM116" s="9"/>
      <c r="UCN116" s="9"/>
      <c r="UCO116" s="9"/>
      <c r="UCP116" s="9"/>
      <c r="UCQ116" s="9"/>
      <c r="UCR116" s="9"/>
      <c r="UCS116" s="9"/>
      <c r="UCT116" s="9"/>
      <c r="UCU116" s="9"/>
      <c r="UCV116" s="9"/>
      <c r="UCW116" s="9"/>
      <c r="UCX116" s="9"/>
      <c r="UCY116" s="9"/>
      <c r="UCZ116" s="9"/>
      <c r="UDA116" s="9"/>
      <c r="UDB116" s="9"/>
      <c r="UDC116" s="9"/>
      <c r="UDD116" s="9"/>
      <c r="UDE116" s="9"/>
      <c r="UDF116" s="9"/>
      <c r="UDG116" s="9"/>
      <c r="UDH116" s="9"/>
      <c r="UDI116" s="9"/>
      <c r="UDJ116" s="9"/>
      <c r="UDK116" s="9"/>
      <c r="UDL116" s="9"/>
      <c r="UDM116" s="9"/>
      <c r="UDN116" s="9"/>
      <c r="UDO116" s="9"/>
      <c r="UDP116" s="9"/>
      <c r="UDQ116" s="9"/>
      <c r="UDR116" s="9"/>
      <c r="UDS116" s="9"/>
      <c r="UDT116" s="9"/>
      <c r="UDU116" s="9"/>
      <c r="UDV116" s="9"/>
      <c r="UDW116" s="9"/>
      <c r="UDX116" s="9"/>
      <c r="UDY116" s="9"/>
      <c r="UDZ116" s="9"/>
      <c r="UEA116" s="9"/>
      <c r="UEB116" s="9"/>
      <c r="UEC116" s="9"/>
      <c r="UED116" s="9"/>
      <c r="UEE116" s="9"/>
      <c r="UEF116" s="9"/>
      <c r="UEG116" s="9"/>
      <c r="UEH116" s="9"/>
      <c r="UEI116" s="9"/>
      <c r="UEJ116" s="9"/>
      <c r="UEK116" s="9"/>
      <c r="UEL116" s="9"/>
      <c r="UEM116" s="9"/>
      <c r="UEN116" s="9"/>
      <c r="UEO116" s="9"/>
      <c r="UEP116" s="9"/>
      <c r="UEQ116" s="9"/>
      <c r="UER116" s="9"/>
      <c r="UES116" s="9"/>
      <c r="UET116" s="9"/>
      <c r="UEU116" s="9"/>
      <c r="UEV116" s="9"/>
      <c r="UEW116" s="9"/>
      <c r="UEX116" s="9"/>
      <c r="UEY116" s="9"/>
      <c r="UEZ116" s="9"/>
      <c r="UFA116" s="9"/>
      <c r="UFB116" s="9"/>
      <c r="UFC116" s="9"/>
      <c r="UFD116" s="9"/>
      <c r="UFE116" s="9"/>
      <c r="UFF116" s="9"/>
      <c r="UFG116" s="9"/>
      <c r="UFH116" s="9"/>
      <c r="UFI116" s="9"/>
      <c r="UFJ116" s="9"/>
      <c r="UFK116" s="9"/>
      <c r="UFL116" s="9"/>
      <c r="UFM116" s="9"/>
      <c r="UFN116" s="9"/>
      <c r="UFO116" s="9"/>
      <c r="UFP116" s="9"/>
      <c r="UFQ116" s="9"/>
      <c r="UFR116" s="9"/>
      <c r="UFS116" s="9"/>
      <c r="UFT116" s="9"/>
      <c r="UFU116" s="9"/>
      <c r="UFV116" s="9"/>
      <c r="UFW116" s="9"/>
      <c r="UFX116" s="9"/>
      <c r="UFY116" s="9"/>
      <c r="UFZ116" s="9"/>
      <c r="UGA116" s="9"/>
      <c r="UGB116" s="9"/>
      <c r="UGC116" s="9"/>
      <c r="UGD116" s="9"/>
      <c r="UGE116" s="9"/>
      <c r="UGF116" s="9"/>
      <c r="UGG116" s="9"/>
      <c r="UGH116" s="9"/>
      <c r="UGI116" s="9"/>
      <c r="UGJ116" s="9"/>
      <c r="UGK116" s="9"/>
      <c r="UGL116" s="9"/>
      <c r="UGM116" s="9"/>
      <c r="UGN116" s="9"/>
      <c r="UGO116" s="9"/>
      <c r="UGP116" s="9"/>
      <c r="UGQ116" s="9"/>
      <c r="UGR116" s="9"/>
      <c r="UGS116" s="9"/>
      <c r="UGT116" s="9"/>
      <c r="UGU116" s="9"/>
      <c r="UGV116" s="9"/>
      <c r="UGW116" s="9"/>
      <c r="UGX116" s="9"/>
      <c r="UGY116" s="9"/>
      <c r="UGZ116" s="9"/>
      <c r="UHA116" s="9"/>
      <c r="UHB116" s="9"/>
      <c r="UHC116" s="9"/>
      <c r="UHD116" s="9"/>
      <c r="UHE116" s="9"/>
      <c r="UHF116" s="9"/>
      <c r="UHG116" s="9"/>
      <c r="UHH116" s="9"/>
      <c r="UHI116" s="9"/>
      <c r="UHJ116" s="9"/>
      <c r="UHK116" s="9"/>
      <c r="UHL116" s="9"/>
      <c r="UHM116" s="9"/>
      <c r="UHN116" s="9"/>
      <c r="UHO116" s="9"/>
      <c r="UHP116" s="9"/>
      <c r="UHQ116" s="9"/>
      <c r="UHR116" s="9"/>
      <c r="UHS116" s="9"/>
      <c r="UHT116" s="9"/>
      <c r="UHU116" s="9"/>
      <c r="UHV116" s="9"/>
      <c r="UHW116" s="9"/>
      <c r="UHX116" s="9"/>
      <c r="UHY116" s="9"/>
      <c r="UHZ116" s="9"/>
      <c r="UIA116" s="9"/>
      <c r="UIB116" s="9"/>
      <c r="UIC116" s="9"/>
      <c r="UID116" s="9"/>
      <c r="UIE116" s="9"/>
      <c r="UIF116" s="9"/>
      <c r="UIG116" s="9"/>
      <c r="UIH116" s="9"/>
      <c r="UII116" s="9"/>
      <c r="UIJ116" s="9"/>
      <c r="UIK116" s="9"/>
      <c r="UIL116" s="9"/>
      <c r="UIM116" s="9"/>
      <c r="UIN116" s="9"/>
      <c r="UIO116" s="9"/>
      <c r="UIP116" s="9"/>
      <c r="UIQ116" s="9"/>
      <c r="UIR116" s="9"/>
      <c r="UIS116" s="9"/>
      <c r="UIT116" s="9"/>
      <c r="UIU116" s="9"/>
      <c r="UIV116" s="9"/>
      <c r="UIW116" s="9"/>
      <c r="UIX116" s="9"/>
      <c r="UIY116" s="9"/>
      <c r="UIZ116" s="9"/>
      <c r="UJA116" s="9"/>
      <c r="UJB116" s="9"/>
      <c r="UJC116" s="9"/>
      <c r="UJD116" s="9"/>
      <c r="UJE116" s="9"/>
      <c r="UJF116" s="9"/>
      <c r="UJG116" s="9"/>
      <c r="UJH116" s="9"/>
      <c r="UJI116" s="9"/>
      <c r="UJJ116" s="9"/>
      <c r="UJK116" s="9"/>
      <c r="UJL116" s="9"/>
      <c r="UJM116" s="9"/>
      <c r="UJN116" s="9"/>
      <c r="UJO116" s="9"/>
      <c r="UJP116" s="9"/>
      <c r="UJQ116" s="9"/>
      <c r="UJR116" s="9"/>
      <c r="UJS116" s="9"/>
      <c r="UJT116" s="9"/>
      <c r="UJU116" s="9"/>
      <c r="UJV116" s="9"/>
      <c r="UJW116" s="9"/>
      <c r="UJX116" s="9"/>
      <c r="UJY116" s="9"/>
      <c r="UJZ116" s="9"/>
      <c r="UKA116" s="9"/>
      <c r="UKB116" s="9"/>
      <c r="UKC116" s="9"/>
      <c r="UKD116" s="9"/>
      <c r="UKE116" s="9"/>
      <c r="UKF116" s="9"/>
      <c r="UKG116" s="9"/>
      <c r="UKH116" s="9"/>
      <c r="UKI116" s="9"/>
      <c r="UKJ116" s="9"/>
      <c r="UKK116" s="9"/>
      <c r="UKL116" s="9"/>
      <c r="UKM116" s="9"/>
      <c r="UKN116" s="9"/>
      <c r="UKO116" s="9"/>
      <c r="UKP116" s="9"/>
      <c r="UKQ116" s="9"/>
      <c r="UKR116" s="9"/>
      <c r="UKS116" s="9"/>
      <c r="UKT116" s="9"/>
      <c r="UKU116" s="9"/>
      <c r="UKV116" s="9"/>
      <c r="UKW116" s="9"/>
      <c r="UKX116" s="9"/>
      <c r="UKY116" s="9"/>
      <c r="UKZ116" s="9"/>
      <c r="ULA116" s="9"/>
      <c r="ULB116" s="9"/>
      <c r="ULC116" s="9"/>
      <c r="ULD116" s="9"/>
      <c r="ULE116" s="9"/>
      <c r="ULF116" s="9"/>
      <c r="ULG116" s="9"/>
      <c r="ULH116" s="9"/>
      <c r="ULI116" s="9"/>
      <c r="ULJ116" s="9"/>
      <c r="ULK116" s="9"/>
      <c r="ULL116" s="9"/>
      <c r="ULM116" s="9"/>
      <c r="ULN116" s="9"/>
      <c r="ULO116" s="9"/>
      <c r="ULP116" s="9"/>
      <c r="ULQ116" s="9"/>
      <c r="ULR116" s="9"/>
      <c r="ULS116" s="9"/>
      <c r="ULT116" s="9"/>
      <c r="ULU116" s="9"/>
      <c r="ULV116" s="9"/>
      <c r="ULW116" s="9"/>
      <c r="ULX116" s="9"/>
      <c r="ULY116" s="9"/>
      <c r="ULZ116" s="9"/>
      <c r="UMA116" s="9"/>
      <c r="UMB116" s="9"/>
      <c r="UMC116" s="9"/>
      <c r="UMD116" s="9"/>
      <c r="UME116" s="9"/>
      <c r="UMF116" s="9"/>
      <c r="UMG116" s="9"/>
      <c r="UMH116" s="9"/>
      <c r="UMI116" s="9"/>
      <c r="UMJ116" s="9"/>
      <c r="UMK116" s="9"/>
      <c r="UML116" s="9"/>
      <c r="UMM116" s="9"/>
      <c r="UMN116" s="9"/>
      <c r="UMO116" s="9"/>
      <c r="UMP116" s="9"/>
      <c r="UMQ116" s="9"/>
      <c r="UMR116" s="9"/>
      <c r="UMS116" s="9"/>
      <c r="UMT116" s="9"/>
      <c r="UMU116" s="9"/>
      <c r="UMV116" s="9"/>
      <c r="UMW116" s="9"/>
      <c r="UMX116" s="9"/>
      <c r="UMY116" s="9"/>
      <c r="UMZ116" s="9"/>
      <c r="UNA116" s="9"/>
      <c r="UNB116" s="9"/>
      <c r="UNC116" s="9"/>
      <c r="UND116" s="9"/>
      <c r="UNE116" s="9"/>
      <c r="UNF116" s="9"/>
      <c r="UNG116" s="9"/>
      <c r="UNH116" s="9"/>
      <c r="UNI116" s="9"/>
      <c r="UNJ116" s="9"/>
      <c r="UNK116" s="9"/>
      <c r="UNL116" s="9"/>
      <c r="UNM116" s="9"/>
      <c r="UNN116" s="9"/>
      <c r="UNO116" s="9"/>
      <c r="UNP116" s="9"/>
      <c r="UNQ116" s="9"/>
      <c r="UNR116" s="9"/>
      <c r="UNS116" s="9"/>
      <c r="UNT116" s="9"/>
      <c r="UNU116" s="9"/>
      <c r="UNV116" s="9"/>
      <c r="UNW116" s="9"/>
      <c r="UNX116" s="9"/>
      <c r="UNY116" s="9"/>
      <c r="UNZ116" s="9"/>
      <c r="UOA116" s="9"/>
      <c r="UOB116" s="9"/>
      <c r="UOC116" s="9"/>
      <c r="UOD116" s="9"/>
      <c r="UOE116" s="9"/>
      <c r="UOF116" s="9"/>
      <c r="UOG116" s="9"/>
      <c r="UOH116" s="9"/>
      <c r="UOI116" s="9"/>
      <c r="UOJ116" s="9"/>
      <c r="UOK116" s="9"/>
      <c r="UOL116" s="9"/>
      <c r="UOM116" s="9"/>
      <c r="UON116" s="9"/>
      <c r="UOO116" s="9"/>
      <c r="UOP116" s="9"/>
      <c r="UOQ116" s="9"/>
      <c r="UOR116" s="9"/>
      <c r="UOS116" s="9"/>
      <c r="UOT116" s="9"/>
      <c r="UOU116" s="9"/>
      <c r="UOV116" s="9"/>
      <c r="UOW116" s="9"/>
      <c r="UOX116" s="9"/>
      <c r="UOY116" s="9"/>
      <c r="UOZ116" s="9"/>
      <c r="UPA116" s="9"/>
      <c r="UPB116" s="9"/>
      <c r="UPC116" s="9"/>
      <c r="UPD116" s="9"/>
      <c r="UPE116" s="9"/>
      <c r="UPF116" s="9"/>
      <c r="UPG116" s="9"/>
      <c r="UPH116" s="9"/>
      <c r="UPI116" s="9"/>
      <c r="UPJ116" s="9"/>
      <c r="UPK116" s="9"/>
      <c r="UPL116" s="9"/>
      <c r="UPM116" s="9"/>
      <c r="UPN116" s="9"/>
      <c r="UPO116" s="9"/>
      <c r="UPP116" s="9"/>
      <c r="UPQ116" s="9"/>
      <c r="UPR116" s="9"/>
      <c r="UPS116" s="9"/>
      <c r="UPT116" s="9"/>
      <c r="UPU116" s="9"/>
      <c r="UPV116" s="9"/>
      <c r="UPW116" s="9"/>
      <c r="UPX116" s="9"/>
      <c r="UPY116" s="9"/>
      <c r="UPZ116" s="9"/>
      <c r="UQA116" s="9"/>
      <c r="UQB116" s="9"/>
      <c r="UQC116" s="9"/>
      <c r="UQD116" s="9"/>
      <c r="UQE116" s="9"/>
      <c r="UQF116" s="9"/>
      <c r="UQG116" s="9"/>
      <c r="UQH116" s="9"/>
      <c r="UQI116" s="9"/>
      <c r="UQJ116" s="9"/>
      <c r="UQK116" s="9"/>
      <c r="UQL116" s="9"/>
      <c r="UQM116" s="9"/>
      <c r="UQN116" s="9"/>
      <c r="UQO116" s="9"/>
      <c r="UQP116" s="9"/>
      <c r="UQQ116" s="9"/>
      <c r="UQR116" s="9"/>
      <c r="UQS116" s="9"/>
      <c r="UQT116" s="9"/>
      <c r="UQU116" s="9"/>
      <c r="UQV116" s="9"/>
      <c r="UQW116" s="9"/>
      <c r="UQX116" s="9"/>
      <c r="UQY116" s="9"/>
      <c r="UQZ116" s="9"/>
      <c r="URA116" s="9"/>
      <c r="URB116" s="9"/>
      <c r="URC116" s="9"/>
      <c r="URD116" s="9"/>
      <c r="URE116" s="9"/>
      <c r="URF116" s="9"/>
      <c r="URG116" s="9"/>
      <c r="URH116" s="9"/>
      <c r="URI116" s="9"/>
      <c r="URJ116" s="9"/>
      <c r="URK116" s="9"/>
      <c r="URL116" s="9"/>
      <c r="URM116" s="9"/>
      <c r="URN116" s="9"/>
      <c r="URO116" s="9"/>
      <c r="URP116" s="9"/>
      <c r="URQ116" s="9"/>
      <c r="URR116" s="9"/>
      <c r="URS116" s="9"/>
      <c r="URT116" s="9"/>
      <c r="URU116" s="9"/>
      <c r="URV116" s="9"/>
      <c r="URW116" s="9"/>
      <c r="URX116" s="9"/>
      <c r="URY116" s="9"/>
      <c r="URZ116" s="9"/>
      <c r="USA116" s="9"/>
      <c r="USB116" s="9"/>
      <c r="USC116" s="9"/>
      <c r="USD116" s="9"/>
      <c r="USE116" s="9"/>
      <c r="USF116" s="9"/>
      <c r="USG116" s="9"/>
      <c r="USH116" s="9"/>
      <c r="USI116" s="9"/>
      <c r="USJ116" s="9"/>
      <c r="USK116" s="9"/>
      <c r="USL116" s="9"/>
      <c r="USM116" s="9"/>
      <c r="USN116" s="9"/>
      <c r="USO116" s="9"/>
      <c r="USP116" s="9"/>
      <c r="USQ116" s="9"/>
      <c r="USR116" s="9"/>
      <c r="USS116" s="9"/>
      <c r="UST116" s="9"/>
      <c r="USU116" s="9"/>
      <c r="USV116" s="9"/>
      <c r="USW116" s="9"/>
      <c r="USX116" s="9"/>
      <c r="USY116" s="9"/>
      <c r="USZ116" s="9"/>
      <c r="UTA116" s="9"/>
      <c r="UTB116" s="9"/>
      <c r="UTC116" s="9"/>
      <c r="UTD116" s="9"/>
      <c r="UTE116" s="9"/>
      <c r="UTF116" s="9"/>
      <c r="UTG116" s="9"/>
      <c r="UTH116" s="9"/>
      <c r="UTI116" s="9"/>
      <c r="UTJ116" s="9"/>
      <c r="UTK116" s="9"/>
      <c r="UTL116" s="9"/>
      <c r="UTM116" s="9"/>
      <c r="UTN116" s="9"/>
      <c r="UTO116" s="9"/>
      <c r="UTP116" s="9"/>
      <c r="UTQ116" s="9"/>
      <c r="UTR116" s="9"/>
      <c r="UTS116" s="9"/>
      <c r="UTT116" s="9"/>
      <c r="UTU116" s="9"/>
      <c r="UTV116" s="9"/>
      <c r="UTW116" s="9"/>
      <c r="UTX116" s="9"/>
      <c r="UTY116" s="9"/>
      <c r="UTZ116" s="9"/>
      <c r="UUA116" s="9"/>
      <c r="UUB116" s="9"/>
      <c r="UUC116" s="9"/>
      <c r="UUD116" s="9"/>
      <c r="UUE116" s="9"/>
      <c r="UUF116" s="9"/>
      <c r="UUG116" s="9"/>
      <c r="UUH116" s="9"/>
      <c r="UUI116" s="9"/>
      <c r="UUJ116" s="9"/>
      <c r="UUK116" s="9"/>
      <c r="UUL116" s="9"/>
      <c r="UUM116" s="9"/>
      <c r="UUN116" s="9"/>
      <c r="UUO116" s="9"/>
      <c r="UUP116" s="9"/>
      <c r="UUQ116" s="9"/>
      <c r="UUR116" s="9"/>
      <c r="UUS116" s="9"/>
      <c r="UUT116" s="9"/>
      <c r="UUU116" s="9"/>
      <c r="UUV116" s="9"/>
      <c r="UUW116" s="9"/>
      <c r="UUX116" s="9"/>
      <c r="UUY116" s="9"/>
      <c r="UUZ116" s="9"/>
      <c r="UVA116" s="9"/>
      <c r="UVB116" s="9"/>
      <c r="UVC116" s="9"/>
      <c r="UVD116" s="9"/>
      <c r="UVE116" s="9"/>
      <c r="UVF116" s="9"/>
      <c r="UVG116" s="9"/>
      <c r="UVH116" s="9"/>
      <c r="UVI116" s="9"/>
      <c r="UVJ116" s="9"/>
      <c r="UVK116" s="9"/>
      <c r="UVL116" s="9"/>
      <c r="UVM116" s="9"/>
      <c r="UVN116" s="9"/>
      <c r="UVO116" s="9"/>
      <c r="UVP116" s="9"/>
      <c r="UVQ116" s="9"/>
      <c r="UVR116" s="9"/>
      <c r="UVS116" s="9"/>
      <c r="UVT116" s="9"/>
      <c r="UVU116" s="9"/>
      <c r="UVV116" s="9"/>
      <c r="UVW116" s="9"/>
      <c r="UVX116" s="9"/>
      <c r="UVY116" s="9"/>
      <c r="UVZ116" s="9"/>
      <c r="UWA116" s="9"/>
      <c r="UWB116" s="9"/>
      <c r="UWC116" s="9"/>
      <c r="UWD116" s="9"/>
      <c r="UWE116" s="9"/>
      <c r="UWF116" s="9"/>
      <c r="UWG116" s="9"/>
      <c r="UWH116" s="9"/>
      <c r="UWI116" s="9"/>
      <c r="UWJ116" s="9"/>
      <c r="UWK116" s="9"/>
      <c r="UWL116" s="9"/>
      <c r="UWM116" s="9"/>
      <c r="UWN116" s="9"/>
      <c r="UWO116" s="9"/>
      <c r="UWP116" s="9"/>
      <c r="UWQ116" s="9"/>
      <c r="UWR116" s="9"/>
      <c r="UWS116" s="9"/>
      <c r="UWT116" s="9"/>
      <c r="UWU116" s="9"/>
      <c r="UWV116" s="9"/>
      <c r="UWW116" s="9"/>
      <c r="UWX116" s="9"/>
      <c r="UWY116" s="9"/>
      <c r="UWZ116" s="9"/>
      <c r="UXA116" s="9"/>
      <c r="UXB116" s="9"/>
      <c r="UXC116" s="9"/>
      <c r="UXD116" s="9"/>
      <c r="UXE116" s="9"/>
      <c r="UXF116" s="9"/>
      <c r="UXG116" s="9"/>
      <c r="UXH116" s="9"/>
      <c r="UXI116" s="9"/>
      <c r="UXJ116" s="9"/>
      <c r="UXK116" s="9"/>
      <c r="UXL116" s="9"/>
      <c r="UXM116" s="9"/>
      <c r="UXN116" s="9"/>
      <c r="UXO116" s="9"/>
      <c r="UXP116" s="9"/>
      <c r="UXQ116" s="9"/>
      <c r="UXR116" s="9"/>
      <c r="UXS116" s="9"/>
      <c r="UXT116" s="9"/>
      <c r="UXU116" s="9"/>
      <c r="UXV116" s="9"/>
      <c r="UXW116" s="9"/>
      <c r="UXX116" s="9"/>
      <c r="UXY116" s="9"/>
      <c r="UXZ116" s="9"/>
      <c r="UYA116" s="9"/>
      <c r="UYB116" s="9"/>
      <c r="UYC116" s="9"/>
      <c r="UYD116" s="9"/>
      <c r="UYE116" s="9"/>
      <c r="UYF116" s="9"/>
      <c r="UYG116" s="9"/>
      <c r="UYH116" s="9"/>
      <c r="UYI116" s="9"/>
      <c r="UYJ116" s="9"/>
      <c r="UYK116" s="9"/>
      <c r="UYL116" s="9"/>
      <c r="UYM116" s="9"/>
      <c r="UYN116" s="9"/>
      <c r="UYO116" s="9"/>
      <c r="UYP116" s="9"/>
      <c r="UYQ116" s="9"/>
      <c r="UYR116" s="9"/>
      <c r="UYS116" s="9"/>
      <c r="UYT116" s="9"/>
      <c r="UYU116" s="9"/>
      <c r="UYV116" s="9"/>
      <c r="UYW116" s="9"/>
      <c r="UYX116" s="9"/>
      <c r="UYY116" s="9"/>
      <c r="UYZ116" s="9"/>
      <c r="UZA116" s="9"/>
      <c r="UZB116" s="9"/>
      <c r="UZC116" s="9"/>
      <c r="UZD116" s="9"/>
      <c r="UZE116" s="9"/>
      <c r="UZF116" s="9"/>
      <c r="UZG116" s="9"/>
      <c r="UZH116" s="9"/>
      <c r="UZI116" s="9"/>
      <c r="UZJ116" s="9"/>
      <c r="UZK116" s="9"/>
      <c r="UZL116" s="9"/>
      <c r="UZM116" s="9"/>
      <c r="UZN116" s="9"/>
      <c r="UZO116" s="9"/>
      <c r="UZP116" s="9"/>
      <c r="UZQ116" s="9"/>
      <c r="UZR116" s="9"/>
      <c r="UZS116" s="9"/>
      <c r="UZT116" s="9"/>
      <c r="UZU116" s="9"/>
      <c r="UZV116" s="9"/>
      <c r="UZW116" s="9"/>
      <c r="UZX116" s="9"/>
      <c r="UZY116" s="9"/>
      <c r="UZZ116" s="9"/>
      <c r="VAA116" s="9"/>
      <c r="VAB116" s="9"/>
      <c r="VAC116" s="9"/>
      <c r="VAD116" s="9"/>
      <c r="VAE116" s="9"/>
      <c r="VAF116" s="9"/>
      <c r="VAG116" s="9"/>
      <c r="VAH116" s="9"/>
      <c r="VAI116" s="9"/>
      <c r="VAJ116" s="9"/>
      <c r="VAK116" s="9"/>
      <c r="VAL116" s="9"/>
      <c r="VAM116" s="9"/>
      <c r="VAN116" s="9"/>
      <c r="VAO116" s="9"/>
      <c r="VAP116" s="9"/>
      <c r="VAQ116" s="9"/>
      <c r="VAR116" s="9"/>
      <c r="VAS116" s="9"/>
      <c r="VAT116" s="9"/>
      <c r="VAU116" s="9"/>
      <c r="VAV116" s="9"/>
      <c r="VAW116" s="9"/>
      <c r="VAX116" s="9"/>
      <c r="VAY116" s="9"/>
      <c r="VAZ116" s="9"/>
      <c r="VBA116" s="9"/>
      <c r="VBB116" s="9"/>
      <c r="VBC116" s="9"/>
      <c r="VBD116" s="9"/>
      <c r="VBE116" s="9"/>
      <c r="VBF116" s="9"/>
      <c r="VBG116" s="9"/>
      <c r="VBH116" s="9"/>
      <c r="VBI116" s="9"/>
      <c r="VBJ116" s="9"/>
      <c r="VBK116" s="9"/>
      <c r="VBL116" s="9"/>
      <c r="VBM116" s="9"/>
      <c r="VBN116" s="9"/>
      <c r="VBO116" s="9"/>
      <c r="VBP116" s="9"/>
      <c r="VBQ116" s="9"/>
      <c r="VBR116" s="9"/>
      <c r="VBS116" s="9"/>
      <c r="VBT116" s="9"/>
      <c r="VBU116" s="9"/>
      <c r="VBV116" s="9"/>
      <c r="VBW116" s="9"/>
      <c r="VBX116" s="9"/>
      <c r="VBY116" s="9"/>
      <c r="VBZ116" s="9"/>
      <c r="VCA116" s="9"/>
      <c r="VCB116" s="9"/>
      <c r="VCC116" s="9"/>
      <c r="VCD116" s="9"/>
      <c r="VCE116" s="9"/>
      <c r="VCF116" s="9"/>
      <c r="VCG116" s="9"/>
      <c r="VCH116" s="9"/>
      <c r="VCI116" s="9"/>
      <c r="VCJ116" s="9"/>
      <c r="VCK116" s="9"/>
      <c r="VCL116" s="9"/>
      <c r="VCM116" s="9"/>
      <c r="VCN116" s="9"/>
      <c r="VCO116" s="9"/>
      <c r="VCP116" s="9"/>
      <c r="VCQ116" s="9"/>
      <c r="VCR116" s="9"/>
      <c r="VCS116" s="9"/>
      <c r="VCT116" s="9"/>
      <c r="VCU116" s="9"/>
      <c r="VCV116" s="9"/>
      <c r="VCW116" s="9"/>
      <c r="VCX116" s="9"/>
      <c r="VCY116" s="9"/>
      <c r="VCZ116" s="9"/>
      <c r="VDA116" s="9"/>
      <c r="VDB116" s="9"/>
      <c r="VDC116" s="9"/>
      <c r="VDD116" s="9"/>
      <c r="VDE116" s="9"/>
      <c r="VDF116" s="9"/>
      <c r="VDG116" s="9"/>
      <c r="VDH116" s="9"/>
      <c r="VDI116" s="9"/>
      <c r="VDJ116" s="9"/>
      <c r="VDK116" s="9"/>
      <c r="VDL116" s="9"/>
      <c r="VDM116" s="9"/>
      <c r="VDN116" s="9"/>
      <c r="VDO116" s="9"/>
      <c r="VDP116" s="9"/>
      <c r="VDQ116" s="9"/>
      <c r="VDR116" s="9"/>
      <c r="VDS116" s="9"/>
      <c r="VDT116" s="9"/>
      <c r="VDU116" s="9"/>
      <c r="VDV116" s="9"/>
      <c r="VDW116" s="9"/>
      <c r="VDX116" s="9"/>
      <c r="VDY116" s="9"/>
      <c r="VDZ116" s="9"/>
      <c r="VEA116" s="9"/>
      <c r="VEB116" s="9"/>
      <c r="VEC116" s="9"/>
      <c r="VED116" s="9"/>
      <c r="VEE116" s="9"/>
      <c r="VEF116" s="9"/>
      <c r="VEG116" s="9"/>
      <c r="VEH116" s="9"/>
      <c r="VEI116" s="9"/>
      <c r="VEJ116" s="9"/>
      <c r="VEK116" s="9"/>
      <c r="VEL116" s="9"/>
      <c r="VEM116" s="9"/>
      <c r="VEN116" s="9"/>
      <c r="VEO116" s="9"/>
      <c r="VEP116" s="9"/>
      <c r="VEQ116" s="9"/>
      <c r="VER116" s="9"/>
      <c r="VES116" s="9"/>
      <c r="VET116" s="9"/>
      <c r="VEU116" s="9"/>
      <c r="VEV116" s="9"/>
      <c r="VEW116" s="9"/>
      <c r="VEX116" s="9"/>
      <c r="VEY116" s="9"/>
      <c r="VEZ116" s="9"/>
      <c r="VFA116" s="9"/>
      <c r="VFB116" s="9"/>
      <c r="VFC116" s="9"/>
      <c r="VFD116" s="9"/>
      <c r="VFE116" s="9"/>
      <c r="VFF116" s="9"/>
      <c r="VFG116" s="9"/>
      <c r="VFH116" s="9"/>
      <c r="VFI116" s="9"/>
      <c r="VFJ116" s="9"/>
      <c r="VFK116" s="9"/>
      <c r="VFL116" s="9"/>
      <c r="VFM116" s="9"/>
      <c r="VFN116" s="9"/>
      <c r="VFO116" s="9"/>
      <c r="VFP116" s="9"/>
      <c r="VFQ116" s="9"/>
      <c r="VFR116" s="9"/>
      <c r="VFS116" s="9"/>
      <c r="VFT116" s="9"/>
      <c r="VFU116" s="9"/>
      <c r="VFV116" s="9"/>
      <c r="VFW116" s="9"/>
      <c r="VFX116" s="9"/>
      <c r="VFY116" s="9"/>
      <c r="VFZ116" s="9"/>
      <c r="VGA116" s="9"/>
      <c r="VGB116" s="9"/>
      <c r="VGC116" s="9"/>
      <c r="VGD116" s="9"/>
      <c r="VGE116" s="9"/>
      <c r="VGF116" s="9"/>
      <c r="VGG116" s="9"/>
      <c r="VGH116" s="9"/>
      <c r="VGI116" s="9"/>
      <c r="VGJ116" s="9"/>
      <c r="VGK116" s="9"/>
      <c r="VGL116" s="9"/>
      <c r="VGM116" s="9"/>
      <c r="VGN116" s="9"/>
      <c r="VGO116" s="9"/>
      <c r="VGP116" s="9"/>
      <c r="VGQ116" s="9"/>
      <c r="VGR116" s="9"/>
      <c r="VGS116" s="9"/>
      <c r="VGT116" s="9"/>
      <c r="VGU116" s="9"/>
      <c r="VGV116" s="9"/>
      <c r="VGW116" s="9"/>
      <c r="VGX116" s="9"/>
      <c r="VGY116" s="9"/>
      <c r="VGZ116" s="9"/>
      <c r="VHA116" s="9"/>
      <c r="VHB116" s="9"/>
      <c r="VHC116" s="9"/>
      <c r="VHD116" s="9"/>
      <c r="VHE116" s="9"/>
      <c r="VHF116" s="9"/>
      <c r="VHG116" s="9"/>
      <c r="VHH116" s="9"/>
      <c r="VHI116" s="9"/>
      <c r="VHJ116" s="9"/>
      <c r="VHK116" s="9"/>
      <c r="VHL116" s="9"/>
      <c r="VHM116" s="9"/>
      <c r="VHN116" s="9"/>
      <c r="VHO116" s="9"/>
      <c r="VHP116" s="9"/>
      <c r="VHQ116" s="9"/>
      <c r="VHR116" s="9"/>
      <c r="VHS116" s="9"/>
      <c r="VHT116" s="9"/>
      <c r="VHU116" s="9"/>
      <c r="VHV116" s="9"/>
      <c r="VHW116" s="9"/>
      <c r="VHX116" s="9"/>
      <c r="VHY116" s="9"/>
      <c r="VHZ116" s="9"/>
      <c r="VIA116" s="9"/>
      <c r="VIB116" s="9"/>
      <c r="VIC116" s="9"/>
      <c r="VID116" s="9"/>
      <c r="VIE116" s="9"/>
      <c r="VIF116" s="9"/>
      <c r="VIG116" s="9"/>
      <c r="VIH116" s="9"/>
      <c r="VII116" s="9"/>
      <c r="VIJ116" s="9"/>
      <c r="VIK116" s="9"/>
      <c r="VIL116" s="9"/>
      <c r="VIM116" s="9"/>
      <c r="VIN116" s="9"/>
      <c r="VIO116" s="9"/>
      <c r="VIP116" s="9"/>
      <c r="VIQ116" s="9"/>
      <c r="VIR116" s="9"/>
      <c r="VIS116" s="9"/>
      <c r="VIT116" s="9"/>
      <c r="VIU116" s="9"/>
      <c r="VIV116" s="9"/>
      <c r="VIW116" s="9"/>
      <c r="VIX116" s="9"/>
      <c r="VIY116" s="9"/>
      <c r="VIZ116" s="9"/>
      <c r="VJA116" s="9"/>
      <c r="VJB116" s="9"/>
      <c r="VJC116" s="9"/>
      <c r="VJD116" s="9"/>
      <c r="VJE116" s="9"/>
      <c r="VJF116" s="9"/>
      <c r="VJG116" s="9"/>
      <c r="VJH116" s="9"/>
      <c r="VJI116" s="9"/>
      <c r="VJJ116" s="9"/>
      <c r="VJK116" s="9"/>
      <c r="VJL116" s="9"/>
      <c r="VJM116" s="9"/>
      <c r="VJN116" s="9"/>
      <c r="VJO116" s="9"/>
      <c r="VJP116" s="9"/>
      <c r="VJQ116" s="9"/>
      <c r="VJR116" s="9"/>
      <c r="VJS116" s="9"/>
      <c r="VJT116" s="9"/>
      <c r="VJU116" s="9"/>
      <c r="VJV116" s="9"/>
      <c r="VJW116" s="9"/>
      <c r="VJX116" s="9"/>
      <c r="VJY116" s="9"/>
      <c r="VJZ116" s="9"/>
      <c r="VKA116" s="9"/>
      <c r="VKB116" s="9"/>
      <c r="VKC116" s="9"/>
      <c r="VKD116" s="9"/>
      <c r="VKE116" s="9"/>
      <c r="VKF116" s="9"/>
      <c r="VKG116" s="9"/>
      <c r="VKH116" s="9"/>
      <c r="VKI116" s="9"/>
      <c r="VKJ116" s="9"/>
      <c r="VKK116" s="9"/>
      <c r="VKL116" s="9"/>
      <c r="VKM116" s="9"/>
      <c r="VKN116" s="9"/>
      <c r="VKO116" s="9"/>
      <c r="VKP116" s="9"/>
      <c r="VKQ116" s="9"/>
      <c r="VKR116" s="9"/>
      <c r="VKS116" s="9"/>
      <c r="VKT116" s="9"/>
      <c r="VKU116" s="9"/>
      <c r="VKV116" s="9"/>
      <c r="VKW116" s="9"/>
      <c r="VKX116" s="9"/>
      <c r="VKY116" s="9"/>
      <c r="VKZ116" s="9"/>
      <c r="VLA116" s="9"/>
      <c r="VLB116" s="9"/>
      <c r="VLC116" s="9"/>
      <c r="VLD116" s="9"/>
      <c r="VLE116" s="9"/>
      <c r="VLF116" s="9"/>
      <c r="VLG116" s="9"/>
      <c r="VLH116" s="9"/>
      <c r="VLI116" s="9"/>
      <c r="VLJ116" s="9"/>
      <c r="VLK116" s="9"/>
      <c r="VLL116" s="9"/>
      <c r="VLM116" s="9"/>
      <c r="VLN116" s="9"/>
      <c r="VLO116" s="9"/>
      <c r="VLP116" s="9"/>
      <c r="VLQ116" s="9"/>
      <c r="VLR116" s="9"/>
      <c r="VLS116" s="9"/>
      <c r="VLT116" s="9"/>
      <c r="VLU116" s="9"/>
      <c r="VLV116" s="9"/>
      <c r="VLW116" s="9"/>
      <c r="VLX116" s="9"/>
      <c r="VLY116" s="9"/>
      <c r="VLZ116" s="9"/>
      <c r="VMA116" s="9"/>
      <c r="VMB116" s="9"/>
      <c r="VMC116" s="9"/>
      <c r="VMD116" s="9"/>
      <c r="VME116" s="9"/>
      <c r="VMF116" s="9"/>
      <c r="VMG116" s="9"/>
      <c r="VMH116" s="9"/>
      <c r="VMI116" s="9"/>
      <c r="VMJ116" s="9"/>
      <c r="VMK116" s="9"/>
      <c r="VML116" s="9"/>
      <c r="VMM116" s="9"/>
      <c r="VMN116" s="9"/>
      <c r="VMO116" s="9"/>
      <c r="VMP116" s="9"/>
      <c r="VMQ116" s="9"/>
      <c r="VMR116" s="9"/>
      <c r="VMS116" s="9"/>
      <c r="VMT116" s="9"/>
      <c r="VMU116" s="9"/>
      <c r="VMV116" s="9"/>
      <c r="VMW116" s="9"/>
      <c r="VMX116" s="9"/>
      <c r="VMY116" s="9"/>
      <c r="VMZ116" s="9"/>
      <c r="VNA116" s="9"/>
      <c r="VNB116" s="9"/>
      <c r="VNC116" s="9"/>
      <c r="VND116" s="9"/>
      <c r="VNE116" s="9"/>
      <c r="VNF116" s="9"/>
      <c r="VNG116" s="9"/>
      <c r="VNH116" s="9"/>
      <c r="VNI116" s="9"/>
      <c r="VNJ116" s="9"/>
      <c r="VNK116" s="9"/>
      <c r="VNL116" s="9"/>
      <c r="VNM116" s="9"/>
      <c r="VNN116" s="9"/>
      <c r="VNO116" s="9"/>
      <c r="VNP116" s="9"/>
      <c r="VNQ116" s="9"/>
      <c r="VNR116" s="9"/>
      <c r="VNS116" s="9"/>
      <c r="VNT116" s="9"/>
      <c r="VNU116" s="9"/>
      <c r="VNV116" s="9"/>
      <c r="VNW116" s="9"/>
      <c r="VNX116" s="9"/>
      <c r="VNY116" s="9"/>
      <c r="VNZ116" s="9"/>
      <c r="VOA116" s="9"/>
      <c r="VOB116" s="9"/>
      <c r="VOC116" s="9"/>
      <c r="VOD116" s="9"/>
      <c r="VOE116" s="9"/>
      <c r="VOF116" s="9"/>
      <c r="VOG116" s="9"/>
      <c r="VOH116" s="9"/>
      <c r="VOI116" s="9"/>
      <c r="VOJ116" s="9"/>
      <c r="VOK116" s="9"/>
      <c r="VOL116" s="9"/>
      <c r="VOM116" s="9"/>
      <c r="VON116" s="9"/>
      <c r="VOO116" s="9"/>
      <c r="VOP116" s="9"/>
      <c r="VOQ116" s="9"/>
      <c r="VOR116" s="9"/>
      <c r="VOS116" s="9"/>
      <c r="VOT116" s="9"/>
      <c r="VOU116" s="9"/>
      <c r="VOV116" s="9"/>
      <c r="VOW116" s="9"/>
      <c r="VOX116" s="9"/>
      <c r="VOY116" s="9"/>
      <c r="VOZ116" s="9"/>
      <c r="VPA116" s="9"/>
      <c r="VPB116" s="9"/>
      <c r="VPC116" s="9"/>
      <c r="VPD116" s="9"/>
      <c r="VPE116" s="9"/>
      <c r="VPF116" s="9"/>
      <c r="VPG116" s="9"/>
      <c r="VPH116" s="9"/>
      <c r="VPI116" s="9"/>
      <c r="VPJ116" s="9"/>
      <c r="VPK116" s="9"/>
      <c r="VPL116" s="9"/>
      <c r="VPM116" s="9"/>
      <c r="VPN116" s="9"/>
      <c r="VPO116" s="9"/>
      <c r="VPP116" s="9"/>
      <c r="VPQ116" s="9"/>
      <c r="VPR116" s="9"/>
      <c r="VPS116" s="9"/>
      <c r="VPT116" s="9"/>
      <c r="VPU116" s="9"/>
      <c r="VPV116" s="9"/>
      <c r="VPW116" s="9"/>
      <c r="VPX116" s="9"/>
      <c r="VPY116" s="9"/>
      <c r="VPZ116" s="9"/>
      <c r="VQA116" s="9"/>
      <c r="VQB116" s="9"/>
      <c r="VQC116" s="9"/>
      <c r="VQD116" s="9"/>
      <c r="VQE116" s="9"/>
      <c r="VQF116" s="9"/>
      <c r="VQG116" s="9"/>
      <c r="VQH116" s="9"/>
      <c r="VQI116" s="9"/>
      <c r="VQJ116" s="9"/>
      <c r="VQK116" s="9"/>
      <c r="VQL116" s="9"/>
      <c r="VQM116" s="9"/>
      <c r="VQN116" s="9"/>
      <c r="VQO116" s="9"/>
      <c r="VQP116" s="9"/>
      <c r="VQQ116" s="9"/>
      <c r="VQR116" s="9"/>
      <c r="VQS116" s="9"/>
      <c r="VQT116" s="9"/>
      <c r="VQU116" s="9"/>
      <c r="VQV116" s="9"/>
      <c r="VQW116" s="9"/>
      <c r="VQX116" s="9"/>
      <c r="VQY116" s="9"/>
      <c r="VQZ116" s="9"/>
      <c r="VRA116" s="9"/>
      <c r="VRB116" s="9"/>
      <c r="VRC116" s="9"/>
      <c r="VRD116" s="9"/>
      <c r="VRE116" s="9"/>
      <c r="VRF116" s="9"/>
      <c r="VRG116" s="9"/>
      <c r="VRH116" s="9"/>
      <c r="VRI116" s="9"/>
      <c r="VRJ116" s="9"/>
      <c r="VRK116" s="9"/>
      <c r="VRL116" s="9"/>
      <c r="VRM116" s="9"/>
      <c r="VRN116" s="9"/>
      <c r="VRO116" s="9"/>
      <c r="VRP116" s="9"/>
      <c r="VRQ116" s="9"/>
      <c r="VRR116" s="9"/>
      <c r="VRS116" s="9"/>
      <c r="VRT116" s="9"/>
      <c r="VRU116" s="9"/>
      <c r="VRV116" s="9"/>
      <c r="VRW116" s="9"/>
      <c r="VRX116" s="9"/>
      <c r="VRY116" s="9"/>
      <c r="VRZ116" s="9"/>
      <c r="VSA116" s="9"/>
      <c r="VSB116" s="9"/>
      <c r="VSC116" s="9"/>
      <c r="VSD116" s="9"/>
      <c r="VSE116" s="9"/>
      <c r="VSF116" s="9"/>
      <c r="VSG116" s="9"/>
      <c r="VSH116" s="9"/>
      <c r="VSI116" s="9"/>
      <c r="VSJ116" s="9"/>
      <c r="VSK116" s="9"/>
      <c r="VSL116" s="9"/>
      <c r="VSM116" s="9"/>
      <c r="VSN116" s="9"/>
      <c r="VSO116" s="9"/>
      <c r="VSP116" s="9"/>
      <c r="VSQ116" s="9"/>
      <c r="VSR116" s="9"/>
      <c r="VSS116" s="9"/>
      <c r="VST116" s="9"/>
      <c r="VSU116" s="9"/>
      <c r="VSV116" s="9"/>
      <c r="VSW116" s="9"/>
      <c r="VSX116" s="9"/>
      <c r="VSY116" s="9"/>
      <c r="VSZ116" s="9"/>
      <c r="VTA116" s="9"/>
      <c r="VTB116" s="9"/>
      <c r="VTC116" s="9"/>
      <c r="VTD116" s="9"/>
      <c r="VTE116" s="9"/>
      <c r="VTF116" s="9"/>
      <c r="VTG116" s="9"/>
      <c r="VTH116" s="9"/>
      <c r="VTI116" s="9"/>
      <c r="VTJ116" s="9"/>
      <c r="VTK116" s="9"/>
      <c r="VTL116" s="9"/>
      <c r="VTM116" s="9"/>
      <c r="VTN116" s="9"/>
      <c r="VTO116" s="9"/>
      <c r="VTP116" s="9"/>
      <c r="VTQ116" s="9"/>
      <c r="VTR116" s="9"/>
      <c r="VTS116" s="9"/>
      <c r="VTT116" s="9"/>
      <c r="VTU116" s="9"/>
      <c r="VTV116" s="9"/>
      <c r="VTW116" s="9"/>
      <c r="VTX116" s="9"/>
      <c r="VTY116" s="9"/>
      <c r="VTZ116" s="9"/>
      <c r="VUA116" s="9"/>
      <c r="VUB116" s="9"/>
      <c r="VUC116" s="9"/>
      <c r="VUD116" s="9"/>
      <c r="VUE116" s="9"/>
      <c r="VUF116" s="9"/>
      <c r="VUG116" s="9"/>
      <c r="VUH116" s="9"/>
      <c r="VUI116" s="9"/>
      <c r="VUJ116" s="9"/>
      <c r="VUK116" s="9"/>
      <c r="VUL116" s="9"/>
      <c r="VUM116" s="9"/>
      <c r="VUN116" s="9"/>
      <c r="VUO116" s="9"/>
      <c r="VUP116" s="9"/>
      <c r="VUQ116" s="9"/>
      <c r="VUR116" s="9"/>
      <c r="VUS116" s="9"/>
      <c r="VUT116" s="9"/>
      <c r="VUU116" s="9"/>
      <c r="VUV116" s="9"/>
      <c r="VUW116" s="9"/>
      <c r="VUX116" s="9"/>
      <c r="VUY116" s="9"/>
      <c r="VUZ116" s="9"/>
      <c r="VVA116" s="9"/>
      <c r="VVB116" s="9"/>
      <c r="VVC116" s="9"/>
      <c r="VVD116" s="9"/>
      <c r="VVE116" s="9"/>
      <c r="VVF116" s="9"/>
      <c r="VVG116" s="9"/>
      <c r="VVH116" s="9"/>
      <c r="VVI116" s="9"/>
      <c r="VVJ116" s="9"/>
      <c r="VVK116" s="9"/>
      <c r="VVL116" s="9"/>
      <c r="VVM116" s="9"/>
      <c r="VVN116" s="9"/>
      <c r="VVO116" s="9"/>
      <c r="VVP116" s="9"/>
      <c r="VVQ116" s="9"/>
      <c r="VVR116" s="9"/>
      <c r="VVS116" s="9"/>
      <c r="VVT116" s="9"/>
      <c r="VVU116" s="9"/>
      <c r="VVV116" s="9"/>
      <c r="VVW116" s="9"/>
      <c r="VVX116" s="9"/>
      <c r="VVY116" s="9"/>
      <c r="VVZ116" s="9"/>
      <c r="VWA116" s="9"/>
      <c r="VWB116" s="9"/>
      <c r="VWC116" s="9"/>
      <c r="VWD116" s="9"/>
      <c r="VWE116" s="9"/>
      <c r="VWF116" s="9"/>
      <c r="VWG116" s="9"/>
      <c r="VWH116" s="9"/>
      <c r="VWI116" s="9"/>
      <c r="VWJ116" s="9"/>
      <c r="VWK116" s="9"/>
      <c r="VWL116" s="9"/>
      <c r="VWM116" s="9"/>
      <c r="VWN116" s="9"/>
      <c r="VWO116" s="9"/>
      <c r="VWP116" s="9"/>
      <c r="VWQ116" s="9"/>
      <c r="VWR116" s="9"/>
      <c r="VWS116" s="9"/>
      <c r="VWT116" s="9"/>
      <c r="VWU116" s="9"/>
      <c r="VWV116" s="9"/>
      <c r="VWW116" s="9"/>
      <c r="VWX116" s="9"/>
      <c r="VWY116" s="9"/>
      <c r="VWZ116" s="9"/>
      <c r="VXA116" s="9"/>
      <c r="VXB116" s="9"/>
      <c r="VXC116" s="9"/>
      <c r="VXD116" s="9"/>
      <c r="VXE116" s="9"/>
      <c r="VXF116" s="9"/>
      <c r="VXG116" s="9"/>
      <c r="VXH116" s="9"/>
      <c r="VXI116" s="9"/>
      <c r="VXJ116" s="9"/>
      <c r="VXK116" s="9"/>
      <c r="VXL116" s="9"/>
      <c r="VXM116" s="9"/>
      <c r="VXN116" s="9"/>
      <c r="VXO116" s="9"/>
      <c r="VXP116" s="9"/>
      <c r="VXQ116" s="9"/>
      <c r="VXR116" s="9"/>
      <c r="VXS116" s="9"/>
      <c r="VXT116" s="9"/>
      <c r="VXU116" s="9"/>
      <c r="VXV116" s="9"/>
      <c r="VXW116" s="9"/>
      <c r="VXX116" s="9"/>
      <c r="VXY116" s="9"/>
      <c r="VXZ116" s="9"/>
      <c r="VYA116" s="9"/>
      <c r="VYB116" s="9"/>
      <c r="VYC116" s="9"/>
      <c r="VYD116" s="9"/>
      <c r="VYE116" s="9"/>
      <c r="VYF116" s="9"/>
      <c r="VYG116" s="9"/>
      <c r="VYH116" s="9"/>
      <c r="VYI116" s="9"/>
      <c r="VYJ116" s="9"/>
      <c r="VYK116" s="9"/>
      <c r="VYL116" s="9"/>
      <c r="VYM116" s="9"/>
      <c r="VYN116" s="9"/>
      <c r="VYO116" s="9"/>
      <c r="VYP116" s="9"/>
      <c r="VYQ116" s="9"/>
      <c r="VYR116" s="9"/>
      <c r="VYS116" s="9"/>
      <c r="VYT116" s="9"/>
      <c r="VYU116" s="9"/>
      <c r="VYV116" s="9"/>
      <c r="VYW116" s="9"/>
      <c r="VYX116" s="9"/>
      <c r="VYY116" s="9"/>
      <c r="VYZ116" s="9"/>
      <c r="VZA116" s="9"/>
      <c r="VZB116" s="9"/>
      <c r="VZC116" s="9"/>
      <c r="VZD116" s="9"/>
      <c r="VZE116" s="9"/>
      <c r="VZF116" s="9"/>
      <c r="VZG116" s="9"/>
      <c r="VZH116" s="9"/>
      <c r="VZI116" s="9"/>
      <c r="VZJ116" s="9"/>
      <c r="VZK116" s="9"/>
      <c r="VZL116" s="9"/>
      <c r="VZM116" s="9"/>
      <c r="VZN116" s="9"/>
      <c r="VZO116" s="9"/>
      <c r="VZP116" s="9"/>
      <c r="VZQ116" s="9"/>
      <c r="VZR116" s="9"/>
      <c r="VZS116" s="9"/>
      <c r="VZT116" s="9"/>
      <c r="VZU116" s="9"/>
      <c r="VZV116" s="9"/>
      <c r="VZW116" s="9"/>
      <c r="VZX116" s="9"/>
      <c r="VZY116" s="9"/>
      <c r="VZZ116" s="9"/>
      <c r="WAA116" s="9"/>
      <c r="WAB116" s="9"/>
      <c r="WAC116" s="9"/>
      <c r="WAD116" s="9"/>
      <c r="WAE116" s="9"/>
      <c r="WAF116" s="9"/>
      <c r="WAG116" s="9"/>
      <c r="WAH116" s="9"/>
      <c r="WAI116" s="9"/>
      <c r="WAJ116" s="9"/>
      <c r="WAK116" s="9"/>
      <c r="WAL116" s="9"/>
      <c r="WAM116" s="9"/>
      <c r="WAN116" s="9"/>
      <c r="WAO116" s="9"/>
      <c r="WAP116" s="9"/>
      <c r="WAQ116" s="9"/>
      <c r="WAR116" s="9"/>
      <c r="WAS116" s="9"/>
      <c r="WAT116" s="9"/>
      <c r="WAU116" s="9"/>
      <c r="WAV116" s="9"/>
      <c r="WAW116" s="9"/>
      <c r="WAX116" s="9"/>
      <c r="WAY116" s="9"/>
      <c r="WAZ116" s="9"/>
      <c r="WBA116" s="9"/>
      <c r="WBB116" s="9"/>
      <c r="WBC116" s="9"/>
      <c r="WBD116" s="9"/>
      <c r="WBE116" s="9"/>
      <c r="WBF116" s="9"/>
      <c r="WBG116" s="9"/>
      <c r="WBH116" s="9"/>
      <c r="WBI116" s="9"/>
      <c r="WBJ116" s="9"/>
      <c r="WBK116" s="9"/>
      <c r="WBL116" s="9"/>
      <c r="WBM116" s="9"/>
      <c r="WBN116" s="9"/>
      <c r="WBO116" s="9"/>
      <c r="WBP116" s="9"/>
      <c r="WBQ116" s="9"/>
      <c r="WBR116" s="9"/>
      <c r="WBS116" s="9"/>
      <c r="WBT116" s="9"/>
      <c r="WBU116" s="9"/>
      <c r="WBV116" s="9"/>
      <c r="WBW116" s="9"/>
      <c r="WBX116" s="9"/>
      <c r="WBY116" s="9"/>
      <c r="WBZ116" s="9"/>
      <c r="WCA116" s="9"/>
      <c r="WCB116" s="9"/>
      <c r="WCC116" s="9"/>
      <c r="WCD116" s="9"/>
      <c r="WCE116" s="9"/>
      <c r="WCF116" s="9"/>
      <c r="WCG116" s="9"/>
      <c r="WCH116" s="9"/>
      <c r="WCI116" s="9"/>
      <c r="WCJ116" s="9"/>
      <c r="WCK116" s="9"/>
      <c r="WCL116" s="9"/>
      <c r="WCM116" s="9"/>
      <c r="WCN116" s="9"/>
      <c r="WCO116" s="9"/>
      <c r="WCP116" s="9"/>
      <c r="WCQ116" s="9"/>
      <c r="WCR116" s="9"/>
      <c r="WCS116" s="9"/>
      <c r="WCT116" s="9"/>
      <c r="WCU116" s="9"/>
      <c r="WCV116" s="9"/>
      <c r="WCW116" s="9"/>
      <c r="WCX116" s="9"/>
      <c r="WCY116" s="9"/>
      <c r="WCZ116" s="9"/>
      <c r="WDA116" s="9"/>
      <c r="WDB116" s="9"/>
      <c r="WDC116" s="9"/>
      <c r="WDD116" s="9"/>
      <c r="WDE116" s="9"/>
      <c r="WDF116" s="9"/>
      <c r="WDG116" s="9"/>
      <c r="WDH116" s="9"/>
      <c r="WDI116" s="9"/>
      <c r="WDJ116" s="9"/>
      <c r="WDK116" s="9"/>
      <c r="WDL116" s="9"/>
      <c r="WDM116" s="9"/>
      <c r="WDN116" s="9"/>
      <c r="WDO116" s="9"/>
      <c r="WDP116" s="9"/>
      <c r="WDQ116" s="9"/>
      <c r="WDR116" s="9"/>
      <c r="WDS116" s="9"/>
      <c r="WDT116" s="9"/>
      <c r="WDU116" s="9"/>
      <c r="WDV116" s="9"/>
      <c r="WDW116" s="9"/>
      <c r="WDX116" s="9"/>
      <c r="WDY116" s="9"/>
      <c r="WDZ116" s="9"/>
      <c r="WEA116" s="9"/>
      <c r="WEB116" s="9"/>
      <c r="WEC116" s="9"/>
      <c r="WED116" s="9"/>
      <c r="WEE116" s="9"/>
      <c r="WEF116" s="9"/>
      <c r="WEG116" s="9"/>
      <c r="WEH116" s="9"/>
      <c r="WEI116" s="9"/>
      <c r="WEJ116" s="9"/>
      <c r="WEK116" s="9"/>
      <c r="WEL116" s="9"/>
      <c r="WEM116" s="9"/>
      <c r="WEN116" s="9"/>
      <c r="WEO116" s="9"/>
      <c r="WEP116" s="9"/>
      <c r="WEQ116" s="9"/>
      <c r="WER116" s="9"/>
      <c r="WES116" s="9"/>
      <c r="WET116" s="9"/>
      <c r="WEU116" s="9"/>
      <c r="WEV116" s="9"/>
      <c r="WEW116" s="9"/>
      <c r="WEX116" s="9"/>
      <c r="WEY116" s="9"/>
      <c r="WEZ116" s="9"/>
      <c r="WFA116" s="9"/>
      <c r="WFB116" s="9"/>
      <c r="WFC116" s="9"/>
      <c r="WFD116" s="9"/>
      <c r="WFE116" s="9"/>
      <c r="WFF116" s="9"/>
      <c r="WFG116" s="9"/>
      <c r="WFH116" s="9"/>
      <c r="WFI116" s="9"/>
      <c r="WFJ116" s="9"/>
      <c r="WFK116" s="9"/>
      <c r="WFL116" s="9"/>
      <c r="WFM116" s="9"/>
      <c r="WFN116" s="9"/>
      <c r="WFO116" s="9"/>
      <c r="WFP116" s="9"/>
      <c r="WFQ116" s="9"/>
      <c r="WFR116" s="9"/>
      <c r="WFS116" s="9"/>
      <c r="WFT116" s="9"/>
      <c r="WFU116" s="9"/>
      <c r="WFV116" s="9"/>
      <c r="WFW116" s="9"/>
      <c r="WFX116" s="9"/>
      <c r="WFY116" s="9"/>
      <c r="WFZ116" s="9"/>
      <c r="WGA116" s="9"/>
      <c r="WGB116" s="9"/>
      <c r="WGC116" s="9"/>
      <c r="WGD116" s="9"/>
      <c r="WGE116" s="9"/>
      <c r="WGF116" s="9"/>
      <c r="WGG116" s="9"/>
      <c r="WGH116" s="9"/>
      <c r="WGI116" s="9"/>
      <c r="WGJ116" s="9"/>
      <c r="WGK116" s="9"/>
      <c r="WGL116" s="9"/>
      <c r="WGM116" s="9"/>
      <c r="WGN116" s="9"/>
      <c r="WGO116" s="9"/>
      <c r="WGP116" s="9"/>
      <c r="WGQ116" s="9"/>
      <c r="WGR116" s="9"/>
      <c r="WGS116" s="9"/>
      <c r="WGT116" s="9"/>
      <c r="WGU116" s="9"/>
      <c r="WGV116" s="9"/>
      <c r="WGW116" s="9"/>
      <c r="WGX116" s="9"/>
      <c r="WGY116" s="9"/>
      <c r="WGZ116" s="9"/>
      <c r="WHA116" s="9"/>
      <c r="WHB116" s="9"/>
      <c r="WHC116" s="9"/>
      <c r="WHD116" s="9"/>
      <c r="WHE116" s="9"/>
      <c r="WHF116" s="9"/>
      <c r="WHG116" s="9"/>
      <c r="WHH116" s="9"/>
      <c r="WHI116" s="9"/>
      <c r="WHJ116" s="9"/>
      <c r="WHK116" s="9"/>
      <c r="WHL116" s="9"/>
      <c r="WHM116" s="9"/>
      <c r="WHN116" s="9"/>
      <c r="WHO116" s="9"/>
      <c r="WHP116" s="9"/>
      <c r="WHQ116" s="9"/>
      <c r="WHR116" s="9"/>
      <c r="WHS116" s="9"/>
      <c r="WHT116" s="9"/>
      <c r="WHU116" s="9"/>
      <c r="WHV116" s="9"/>
      <c r="WHW116" s="9"/>
      <c r="WHX116" s="9"/>
      <c r="WHY116" s="9"/>
      <c r="WHZ116" s="9"/>
      <c r="WIA116" s="9"/>
      <c r="WIB116" s="9"/>
      <c r="WIC116" s="9"/>
      <c r="WID116" s="9"/>
      <c r="WIE116" s="9"/>
      <c r="WIF116" s="9"/>
      <c r="WIG116" s="9"/>
      <c r="WIH116" s="9"/>
      <c r="WII116" s="9"/>
      <c r="WIJ116" s="9"/>
      <c r="WIK116" s="9"/>
      <c r="WIL116" s="9"/>
      <c r="WIM116" s="9"/>
      <c r="WIN116" s="9"/>
      <c r="WIO116" s="9"/>
      <c r="WIP116" s="9"/>
      <c r="WIQ116" s="9"/>
      <c r="WIR116" s="9"/>
      <c r="WIS116" s="9"/>
      <c r="WIT116" s="9"/>
      <c r="WIU116" s="9"/>
      <c r="WIV116" s="9"/>
      <c r="WIW116" s="9"/>
      <c r="WIX116" s="9"/>
      <c r="WIY116" s="9"/>
      <c r="WIZ116" s="9"/>
      <c r="WJA116" s="9"/>
      <c r="WJB116" s="9"/>
      <c r="WJC116" s="9"/>
      <c r="WJD116" s="9"/>
      <c r="WJE116" s="9"/>
      <c r="WJF116" s="9"/>
      <c r="WJG116" s="9"/>
      <c r="WJH116" s="9"/>
      <c r="WJI116" s="9"/>
      <c r="WJJ116" s="9"/>
      <c r="WJK116" s="9"/>
      <c r="WJL116" s="9"/>
      <c r="WJM116" s="9"/>
      <c r="WJN116" s="9"/>
      <c r="WJO116" s="9"/>
      <c r="WJP116" s="9"/>
      <c r="WJQ116" s="9"/>
      <c r="WJR116" s="9"/>
      <c r="WJS116" s="9"/>
      <c r="WJT116" s="9"/>
      <c r="WJU116" s="9"/>
      <c r="WJV116" s="9"/>
      <c r="WJW116" s="9"/>
      <c r="WJX116" s="9"/>
      <c r="WJY116" s="9"/>
      <c r="WJZ116" s="9"/>
      <c r="WKA116" s="9"/>
      <c r="WKB116" s="9"/>
      <c r="WKC116" s="9"/>
      <c r="WKD116" s="9"/>
      <c r="WKE116" s="9"/>
      <c r="WKF116" s="9"/>
      <c r="WKG116" s="9"/>
      <c r="WKH116" s="9"/>
      <c r="WKI116" s="9"/>
      <c r="WKJ116" s="9"/>
      <c r="WKK116" s="9"/>
      <c r="WKL116" s="9"/>
      <c r="WKM116" s="9"/>
      <c r="WKN116" s="9"/>
      <c r="WKO116" s="9"/>
      <c r="WKP116" s="9"/>
      <c r="WKQ116" s="9"/>
      <c r="WKR116" s="9"/>
      <c r="WKS116" s="9"/>
      <c r="WKT116" s="9"/>
      <c r="WKU116" s="9"/>
      <c r="WKV116" s="9"/>
      <c r="WKW116" s="9"/>
      <c r="WKX116" s="9"/>
      <c r="WKY116" s="9"/>
      <c r="WKZ116" s="9"/>
      <c r="WLA116" s="9"/>
      <c r="WLB116" s="9"/>
      <c r="WLC116" s="9"/>
      <c r="WLD116" s="9"/>
      <c r="WLE116" s="9"/>
      <c r="WLF116" s="9"/>
      <c r="WLG116" s="9"/>
      <c r="WLH116" s="9"/>
      <c r="WLI116" s="9"/>
      <c r="WLJ116" s="9"/>
      <c r="WLK116" s="9"/>
      <c r="WLL116" s="9"/>
      <c r="WLM116" s="9"/>
      <c r="WLN116" s="9"/>
      <c r="WLO116" s="9"/>
      <c r="WLP116" s="9"/>
      <c r="WLQ116" s="9"/>
      <c r="WLR116" s="9"/>
      <c r="WLS116" s="9"/>
      <c r="WLT116" s="9"/>
      <c r="WLU116" s="9"/>
      <c r="WLV116" s="9"/>
      <c r="WLW116" s="9"/>
      <c r="WLX116" s="9"/>
      <c r="WLY116" s="9"/>
      <c r="WLZ116" s="9"/>
      <c r="WMA116" s="9"/>
      <c r="WMB116" s="9"/>
      <c r="WMC116" s="9"/>
      <c r="WMD116" s="9"/>
      <c r="WME116" s="9"/>
      <c r="WMF116" s="9"/>
      <c r="WMG116" s="9"/>
      <c r="WMH116" s="9"/>
      <c r="WMI116" s="9"/>
      <c r="WMJ116" s="9"/>
      <c r="WMK116" s="9"/>
      <c r="WML116" s="9"/>
      <c r="WMM116" s="9"/>
      <c r="WMN116" s="9"/>
      <c r="WMO116" s="9"/>
      <c r="WMP116" s="9"/>
      <c r="WMQ116" s="9"/>
      <c r="WMR116" s="9"/>
      <c r="WMS116" s="9"/>
      <c r="WMT116" s="9"/>
      <c r="WMU116" s="9"/>
      <c r="WMV116" s="9"/>
      <c r="WMW116" s="9"/>
      <c r="WMX116" s="9"/>
      <c r="WMY116" s="9"/>
      <c r="WMZ116" s="9"/>
      <c r="WNA116" s="9"/>
      <c r="WNB116" s="9"/>
      <c r="WNC116" s="9"/>
      <c r="WND116" s="9"/>
      <c r="WNE116" s="9"/>
      <c r="WNF116" s="9"/>
      <c r="WNG116" s="9"/>
      <c r="WNH116" s="9"/>
      <c r="WNI116" s="9"/>
      <c r="WNJ116" s="9"/>
      <c r="WNK116" s="9"/>
      <c r="WNL116" s="9"/>
      <c r="WNM116" s="9"/>
      <c r="WNN116" s="9"/>
      <c r="WNO116" s="9"/>
      <c r="WNP116" s="9"/>
      <c r="WNQ116" s="9"/>
      <c r="WNR116" s="9"/>
      <c r="WNS116" s="9"/>
      <c r="WNT116" s="9"/>
      <c r="WNU116" s="9"/>
      <c r="WNV116" s="9"/>
      <c r="WNW116" s="9"/>
      <c r="WNX116" s="9"/>
      <c r="WNY116" s="9"/>
      <c r="WNZ116" s="9"/>
      <c r="WOA116" s="9"/>
      <c r="WOB116" s="9"/>
      <c r="WOC116" s="9"/>
      <c r="WOD116" s="9"/>
      <c r="WOE116" s="9"/>
      <c r="WOF116" s="9"/>
      <c r="WOG116" s="9"/>
      <c r="WOH116" s="9"/>
      <c r="WOI116" s="9"/>
      <c r="WOJ116" s="9"/>
      <c r="WOK116" s="9"/>
      <c r="WOL116" s="9"/>
      <c r="WOM116" s="9"/>
      <c r="WON116" s="9"/>
      <c r="WOO116" s="9"/>
      <c r="WOP116" s="9"/>
      <c r="WOQ116" s="9"/>
      <c r="WOR116" s="9"/>
      <c r="WOS116" s="9"/>
      <c r="WOT116" s="9"/>
      <c r="WOU116" s="9"/>
      <c r="WOV116" s="9"/>
      <c r="WOW116" s="9"/>
      <c r="WOX116" s="9"/>
      <c r="WOY116" s="9"/>
      <c r="WOZ116" s="9"/>
      <c r="WPA116" s="9"/>
      <c r="WPB116" s="9"/>
      <c r="WPC116" s="9"/>
      <c r="WPD116" s="9"/>
      <c r="WPE116" s="9"/>
      <c r="WPF116" s="9"/>
      <c r="WPG116" s="9"/>
      <c r="WPH116" s="9"/>
      <c r="WPI116" s="9"/>
      <c r="WPJ116" s="9"/>
      <c r="WPK116" s="9"/>
      <c r="WPL116" s="9"/>
      <c r="WPM116" s="9"/>
      <c r="WPN116" s="9"/>
      <c r="WPO116" s="9"/>
      <c r="WPP116" s="9"/>
      <c r="WPQ116" s="9"/>
      <c r="WPR116" s="9"/>
      <c r="WPS116" s="9"/>
      <c r="WPT116" s="9"/>
      <c r="WPU116" s="9"/>
      <c r="WPV116" s="9"/>
      <c r="WPW116" s="9"/>
      <c r="WPX116" s="9"/>
      <c r="WPY116" s="9"/>
      <c r="WPZ116" s="9"/>
      <c r="WQA116" s="9"/>
      <c r="WQB116" s="9"/>
      <c r="WQC116" s="9"/>
      <c r="WQD116" s="9"/>
      <c r="WQE116" s="9"/>
      <c r="WQF116" s="9"/>
      <c r="WQG116" s="9"/>
      <c r="WQH116" s="9"/>
      <c r="WQI116" s="9"/>
      <c r="WQJ116" s="9"/>
      <c r="WQK116" s="9"/>
      <c r="WQL116" s="9"/>
      <c r="WQM116" s="9"/>
      <c r="WQN116" s="9"/>
      <c r="WQO116" s="9"/>
      <c r="WQP116" s="9"/>
      <c r="WQQ116" s="9"/>
      <c r="WQR116" s="9"/>
      <c r="WQS116" s="9"/>
      <c r="WQT116" s="9"/>
      <c r="WQU116" s="9"/>
      <c r="WQV116" s="9"/>
      <c r="WQW116" s="9"/>
      <c r="WQX116" s="9"/>
      <c r="WQY116" s="9"/>
      <c r="WQZ116" s="9"/>
      <c r="WRA116" s="9"/>
      <c r="WRB116" s="9"/>
      <c r="WRC116" s="9"/>
      <c r="WRD116" s="9"/>
      <c r="WRE116" s="9"/>
      <c r="WRF116" s="9"/>
      <c r="WRG116" s="9"/>
      <c r="WRH116" s="9"/>
      <c r="WRI116" s="9"/>
      <c r="WRJ116" s="9"/>
      <c r="WRK116" s="9"/>
      <c r="WRL116" s="9"/>
      <c r="WRM116" s="9"/>
      <c r="WRN116" s="9"/>
      <c r="WRO116" s="9"/>
      <c r="WRP116" s="9"/>
      <c r="WRQ116" s="9"/>
      <c r="WRR116" s="9"/>
      <c r="WRS116" s="9"/>
      <c r="WRT116" s="9"/>
      <c r="WRU116" s="9"/>
      <c r="WRV116" s="9"/>
      <c r="WRW116" s="9"/>
      <c r="WRX116" s="9"/>
      <c r="WRY116" s="9"/>
      <c r="WRZ116" s="9"/>
      <c r="WSA116" s="9"/>
      <c r="WSB116" s="9"/>
      <c r="WSC116" s="9"/>
      <c r="WSD116" s="9"/>
      <c r="WSE116" s="9"/>
      <c r="WSF116" s="9"/>
      <c r="WSG116" s="9"/>
      <c r="WSH116" s="9"/>
    </row>
  </sheetData>
  <mergeCells count="7">
    <mergeCell ref="N1:O1"/>
    <mergeCell ref="D14:O14"/>
    <mergeCell ref="A69:A70"/>
    <mergeCell ref="B69:B70"/>
    <mergeCell ref="A14:A15"/>
    <mergeCell ref="B14:B15"/>
    <mergeCell ref="C14:C15"/>
  </mergeCells>
  <pageMargins left="1.1599999999999999" right="0.19685039370078741" top="0.23622047244094491" bottom="0.23622047244094491" header="0.9055118110236221" footer="0.15748031496062992"/>
  <pageSetup paperSize="9" scale="60" fitToHeight="0" orientation="portrait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2"/>
  <sheetViews>
    <sheetView view="pageBreakPreview" zoomScale="80" zoomScaleNormal="100" zoomScaleSheetLayoutView="80" workbookViewId="0">
      <selection activeCell="A2" sqref="A2:F2"/>
    </sheetView>
  </sheetViews>
  <sheetFormatPr defaultColWidth="9.28515625" defaultRowHeight="15.75"/>
  <cols>
    <col min="1" max="1" width="9.28515625" style="54"/>
    <col min="2" max="2" width="59.85546875" style="54" customWidth="1"/>
    <col min="3" max="3" width="18.5703125" style="54" hidden="1" customWidth="1"/>
    <col min="4" max="4" width="22.7109375" style="54" customWidth="1"/>
    <col min="5" max="5" width="27.7109375" style="54" hidden="1" customWidth="1"/>
    <col min="6" max="6" width="2.85546875" style="258" hidden="1" customWidth="1"/>
    <col min="7" max="7" width="10.140625" style="54" customWidth="1"/>
    <col min="8" max="8" width="12.85546875" style="221" customWidth="1"/>
    <col min="9" max="9" width="9.7109375" style="54" customWidth="1"/>
    <col min="10" max="10" width="11" style="54" customWidth="1"/>
    <col min="11" max="16384" width="9.28515625" style="54"/>
  </cols>
  <sheetData>
    <row r="1" spans="1:12">
      <c r="A1" s="47"/>
      <c r="B1" s="48"/>
      <c r="C1" s="48"/>
      <c r="D1" s="48"/>
      <c r="E1" s="48"/>
      <c r="F1" s="220"/>
      <c r="G1" s="17"/>
      <c r="J1" s="222"/>
    </row>
    <row r="2" spans="1:12" s="225" customFormat="1" ht="37.5" customHeight="1">
      <c r="A2" s="223" t="s">
        <v>203</v>
      </c>
      <c r="B2" s="223"/>
      <c r="C2" s="223"/>
      <c r="D2" s="223"/>
      <c r="E2" s="223"/>
      <c r="F2" s="223"/>
      <c r="G2" s="20"/>
      <c r="H2" s="224"/>
      <c r="J2" s="226"/>
    </row>
    <row r="3" spans="1:12" s="225" customFormat="1" ht="37.5" customHeight="1">
      <c r="A3" s="223" t="s">
        <v>100</v>
      </c>
      <c r="B3" s="223"/>
      <c r="C3" s="223"/>
      <c r="D3" s="223"/>
      <c r="E3" s="223"/>
      <c r="F3" s="223"/>
      <c r="G3" s="18"/>
      <c r="H3" s="224"/>
      <c r="J3" s="226"/>
    </row>
    <row r="4" spans="1:12" ht="100.5" customHeight="1">
      <c r="A4" s="209" t="s">
        <v>4</v>
      </c>
      <c r="B4" s="209" t="s">
        <v>101</v>
      </c>
      <c r="C4" s="227" t="s">
        <v>184</v>
      </c>
      <c r="D4" s="210" t="s">
        <v>192</v>
      </c>
      <c r="E4" s="36" t="s">
        <v>185</v>
      </c>
      <c r="F4" s="228" t="s">
        <v>204</v>
      </c>
      <c r="G4" s="17"/>
      <c r="J4" s="222"/>
    </row>
    <row r="5" spans="1:12" ht="37.5">
      <c r="A5" s="259" t="s">
        <v>11</v>
      </c>
      <c r="B5" s="260" t="s">
        <v>102</v>
      </c>
      <c r="C5" s="261">
        <f>SUM(C6:C10)</f>
        <v>104.608</v>
      </c>
      <c r="D5" s="261">
        <f>SUM(D6:D10)</f>
        <v>254.655</v>
      </c>
      <c r="E5" s="262">
        <f>SUM(E6:E10)</f>
        <v>359.26300000000003</v>
      </c>
      <c r="F5" s="262">
        <f>SUM(F6:F10)</f>
        <v>349.78</v>
      </c>
      <c r="G5" s="17"/>
      <c r="J5" s="222"/>
    </row>
    <row r="6" spans="1:12" ht="41.25" customHeight="1">
      <c r="A6" s="211">
        <v>1</v>
      </c>
      <c r="B6" s="212" t="s">
        <v>97</v>
      </c>
      <c r="C6" s="229"/>
      <c r="D6" s="229">
        <v>26.786000000000001</v>
      </c>
      <c r="E6" s="230">
        <f>C6+D6</f>
        <v>26.786000000000001</v>
      </c>
      <c r="F6" s="231">
        <v>17</v>
      </c>
      <c r="G6" s="17"/>
      <c r="J6" s="222"/>
    </row>
    <row r="7" spans="1:12" ht="41.25" customHeight="1">
      <c r="A7" s="211">
        <v>2</v>
      </c>
      <c r="B7" s="212" t="s">
        <v>104</v>
      </c>
      <c r="C7" s="229"/>
      <c r="D7" s="229"/>
      <c r="E7" s="230">
        <f>C7+D7</f>
        <v>0</v>
      </c>
      <c r="F7" s="231">
        <v>130</v>
      </c>
      <c r="G7" s="232"/>
      <c r="H7" s="233"/>
      <c r="I7" s="232"/>
      <c r="J7" s="234"/>
      <c r="K7" s="232"/>
      <c r="L7" s="235"/>
    </row>
    <row r="8" spans="1:12" ht="41.25" customHeight="1">
      <c r="A8" s="211">
        <v>3</v>
      </c>
      <c r="B8" s="212" t="s">
        <v>116</v>
      </c>
      <c r="C8" s="229">
        <v>10.858000000000001</v>
      </c>
      <c r="D8" s="229">
        <v>147.512</v>
      </c>
      <c r="E8" s="230">
        <f>C8+D8</f>
        <v>158.37</v>
      </c>
      <c r="F8" s="236">
        <f>98.172+10.858</f>
        <v>109.03</v>
      </c>
      <c r="G8" s="232"/>
      <c r="H8" s="237"/>
      <c r="I8" s="238"/>
      <c r="J8" s="234"/>
      <c r="K8" s="232"/>
      <c r="L8" s="235"/>
    </row>
    <row r="9" spans="1:12" ht="54" hidden="1" customHeight="1">
      <c r="A9" s="211">
        <v>4</v>
      </c>
      <c r="B9" s="212" t="s">
        <v>138</v>
      </c>
      <c r="C9" s="229"/>
      <c r="D9" s="229"/>
      <c r="E9" s="230">
        <f>C9+D9</f>
        <v>0</v>
      </c>
      <c r="F9" s="231">
        <f>H9+J9</f>
        <v>0</v>
      </c>
      <c r="G9" s="239" t="s">
        <v>145</v>
      </c>
      <c r="H9" s="240"/>
      <c r="I9" s="241" t="s">
        <v>161</v>
      </c>
      <c r="J9" s="242"/>
      <c r="K9" s="232"/>
      <c r="L9" s="235"/>
    </row>
    <row r="10" spans="1:12" ht="54" customHeight="1">
      <c r="A10" s="211">
        <v>4</v>
      </c>
      <c r="B10" s="213" t="s">
        <v>189</v>
      </c>
      <c r="C10" s="229">
        <v>93.75</v>
      </c>
      <c r="D10" s="229">
        <v>80.356999999999999</v>
      </c>
      <c r="E10" s="230">
        <f>C10+D10</f>
        <v>174.107</v>
      </c>
      <c r="F10" s="231">
        <v>93.75</v>
      </c>
      <c r="G10" s="243"/>
      <c r="H10" s="237"/>
      <c r="I10" s="244"/>
      <c r="J10" s="238"/>
      <c r="K10" s="232"/>
      <c r="L10" s="235"/>
    </row>
    <row r="11" spans="1:12" ht="37.5" customHeight="1">
      <c r="A11" s="263" t="s">
        <v>105</v>
      </c>
      <c r="B11" s="264" t="s">
        <v>106</v>
      </c>
      <c r="C11" s="265">
        <f>SUM(C12:C21)</f>
        <v>989.64899999999989</v>
      </c>
      <c r="D11" s="265">
        <f>SUM(D12:D21)</f>
        <v>493.96199999999999</v>
      </c>
      <c r="E11" s="266">
        <f t="shared" ref="E11" si="0">SUM(E12:E21)</f>
        <v>1483.6109999999999</v>
      </c>
      <c r="F11" s="266">
        <f>SUM(F12:F21)</f>
        <v>1735.7599999999998</v>
      </c>
      <c r="G11" s="11"/>
      <c r="J11" s="222"/>
    </row>
    <row r="12" spans="1:12" ht="36.75" customHeight="1">
      <c r="A12" s="211">
        <v>1</v>
      </c>
      <c r="B12" s="214" t="s">
        <v>107</v>
      </c>
      <c r="C12" s="245">
        <v>22.268000000000001</v>
      </c>
      <c r="D12" s="245">
        <f>H12+J12</f>
        <v>53.641999999999996</v>
      </c>
      <c r="E12" s="230">
        <f t="shared" ref="E12:E21" si="1">C12+D12</f>
        <v>75.91</v>
      </c>
      <c r="F12" s="231">
        <f>H12+J12</f>
        <v>53.641999999999996</v>
      </c>
      <c r="G12" s="246" t="s">
        <v>151</v>
      </c>
      <c r="H12" s="247">
        <v>34.445</v>
      </c>
      <c r="I12" s="248" t="s">
        <v>150</v>
      </c>
      <c r="J12" s="249">
        <v>19.196999999999999</v>
      </c>
    </row>
    <row r="13" spans="1:12" ht="36.75" customHeight="1">
      <c r="A13" s="211">
        <v>2</v>
      </c>
      <c r="B13" s="214" t="s">
        <v>159</v>
      </c>
      <c r="C13" s="245">
        <v>81.912999999999997</v>
      </c>
      <c r="D13" s="245"/>
      <c r="E13" s="230">
        <f t="shared" si="1"/>
        <v>81.912999999999997</v>
      </c>
      <c r="F13" s="231">
        <v>81.912999999999997</v>
      </c>
      <c r="G13" s="243"/>
      <c r="H13" s="237"/>
      <c r="I13" s="244"/>
      <c r="J13" s="238"/>
    </row>
    <row r="14" spans="1:12" ht="36.75" customHeight="1">
      <c r="A14" s="211">
        <v>3</v>
      </c>
      <c r="B14" s="214" t="s">
        <v>103</v>
      </c>
      <c r="C14" s="245"/>
      <c r="D14" s="245"/>
      <c r="E14" s="230">
        <f t="shared" si="1"/>
        <v>0</v>
      </c>
      <c r="F14" s="231">
        <v>117</v>
      </c>
      <c r="G14" s="11"/>
      <c r="J14" s="222"/>
    </row>
    <row r="15" spans="1:12" ht="36.75" customHeight="1">
      <c r="A15" s="211">
        <v>4</v>
      </c>
      <c r="B15" s="214" t="s">
        <v>104</v>
      </c>
      <c r="C15" s="245"/>
      <c r="D15" s="245"/>
      <c r="E15" s="230">
        <f t="shared" si="1"/>
        <v>0</v>
      </c>
      <c r="F15" s="231">
        <f>33.5</f>
        <v>33.5</v>
      </c>
      <c r="G15" s="11"/>
      <c r="J15" s="222"/>
    </row>
    <row r="16" spans="1:12" ht="51.75" customHeight="1">
      <c r="A16" s="215">
        <v>6</v>
      </c>
      <c r="B16" s="216" t="s">
        <v>118</v>
      </c>
      <c r="C16" s="229">
        <v>9.6</v>
      </c>
      <c r="D16" s="229">
        <f>H16</f>
        <v>3.5840000000000001</v>
      </c>
      <c r="E16" s="230">
        <f t="shared" si="1"/>
        <v>13.183999999999999</v>
      </c>
      <c r="F16" s="235">
        <f>H16</f>
        <v>3.5840000000000001</v>
      </c>
      <c r="G16" s="246" t="s">
        <v>137</v>
      </c>
      <c r="H16" s="247">
        <v>3.5840000000000001</v>
      </c>
      <c r="I16" s="250"/>
      <c r="J16" s="238"/>
      <c r="K16" s="232"/>
      <c r="L16" s="235"/>
    </row>
    <row r="17" spans="1:256" ht="36.75" customHeight="1">
      <c r="A17" s="211">
        <v>5</v>
      </c>
      <c r="B17" s="217" t="s">
        <v>96</v>
      </c>
      <c r="C17" s="245">
        <v>746.55399999999997</v>
      </c>
      <c r="D17" s="245">
        <f>226.736</f>
        <v>226.73599999999999</v>
      </c>
      <c r="E17" s="230">
        <f t="shared" si="1"/>
        <v>973.29</v>
      </c>
      <c r="F17" s="231">
        <v>985.14599999999996</v>
      </c>
      <c r="G17" s="11"/>
      <c r="J17" s="222"/>
    </row>
    <row r="18" spans="1:256" ht="36.75" customHeight="1">
      <c r="A18" s="211">
        <v>6</v>
      </c>
      <c r="B18" s="217" t="s">
        <v>108</v>
      </c>
      <c r="C18" s="245">
        <v>15.773999999999999</v>
      </c>
      <c r="D18" s="245"/>
      <c r="E18" s="230">
        <f t="shared" si="1"/>
        <v>15.773999999999999</v>
      </c>
      <c r="F18" s="231">
        <v>137.435</v>
      </c>
      <c r="G18" s="17"/>
      <c r="H18" s="22"/>
      <c r="I18" s="17"/>
      <c r="J18" s="25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51" customFormat="1" ht="36.75" customHeight="1">
      <c r="A19" s="211">
        <v>7</v>
      </c>
      <c r="B19" s="217" t="s">
        <v>115</v>
      </c>
      <c r="C19" s="245"/>
      <c r="D19" s="245">
        <v>210</v>
      </c>
      <c r="E19" s="230">
        <f t="shared" si="1"/>
        <v>210</v>
      </c>
      <c r="F19" s="231">
        <v>210</v>
      </c>
      <c r="H19" s="252"/>
      <c r="J19" s="253"/>
    </row>
    <row r="20" spans="1:256" s="51" customFormat="1" ht="36.75" customHeight="1">
      <c r="A20" s="218">
        <v>8</v>
      </c>
      <c r="B20" s="219" t="s">
        <v>149</v>
      </c>
      <c r="C20" s="197">
        <v>12.867000000000001</v>
      </c>
      <c r="D20" s="197"/>
      <c r="E20" s="230">
        <f t="shared" si="1"/>
        <v>12.867000000000001</v>
      </c>
      <c r="F20" s="231">
        <v>12.867000000000001</v>
      </c>
      <c r="H20" s="252"/>
      <c r="J20" s="253"/>
    </row>
    <row r="21" spans="1:256" s="51" customFormat="1" ht="36.75" customHeight="1">
      <c r="A21" s="211">
        <v>9</v>
      </c>
      <c r="B21" s="219" t="s">
        <v>157</v>
      </c>
      <c r="C21" s="197">
        <v>100.673</v>
      </c>
      <c r="D21" s="197"/>
      <c r="E21" s="230">
        <f t="shared" si="1"/>
        <v>100.673</v>
      </c>
      <c r="F21" s="231">
        <v>100.673</v>
      </c>
      <c r="H21" s="252"/>
      <c r="J21" s="253"/>
    </row>
    <row r="22" spans="1:256" s="51" customFormat="1" ht="36.75" hidden="1" customHeight="1">
      <c r="A22" s="49"/>
      <c r="B22" s="16" t="s">
        <v>90</v>
      </c>
      <c r="C22" s="254"/>
      <c r="D22" s="254"/>
      <c r="E22" s="24" t="s">
        <v>93</v>
      </c>
      <c r="H22" s="252"/>
      <c r="J22" s="253"/>
    </row>
    <row r="23" spans="1:256" s="51" customFormat="1" ht="36.75" hidden="1" customHeight="1">
      <c r="A23" s="49"/>
      <c r="B23" s="16" t="s">
        <v>91</v>
      </c>
      <c r="C23" s="254"/>
      <c r="D23" s="254"/>
      <c r="E23" s="24" t="s">
        <v>94</v>
      </c>
      <c r="H23" s="252"/>
      <c r="J23" s="253"/>
    </row>
    <row r="24" spans="1:256" s="20" customFormat="1" ht="81" customHeight="1">
      <c r="A24" s="267"/>
      <c r="B24" s="69" t="s">
        <v>92</v>
      </c>
      <c r="C24" s="268"/>
      <c r="D24" s="268" t="s">
        <v>95</v>
      </c>
      <c r="E24" s="269" t="s">
        <v>95</v>
      </c>
      <c r="H24" s="23"/>
      <c r="J24" s="21"/>
    </row>
    <row r="26" spans="1:256">
      <c r="A26" s="17"/>
      <c r="B26" s="17"/>
      <c r="C26" s="17"/>
      <c r="D26" s="17"/>
      <c r="E26" s="17"/>
      <c r="F26" s="19"/>
      <c r="G26" s="52"/>
      <c r="H26" s="22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>
      <c r="A27" s="17"/>
      <c r="B27" s="50"/>
      <c r="C27" s="50"/>
      <c r="D27" s="50"/>
      <c r="E27" s="50"/>
      <c r="F27" s="255"/>
      <c r="G27" s="52"/>
      <c r="H27" s="22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>
      <c r="A28" s="51"/>
      <c r="B28" s="50"/>
      <c r="C28" s="50"/>
      <c r="D28" s="50"/>
      <c r="E28" s="50"/>
      <c r="F28" s="255"/>
      <c r="G28" s="17"/>
      <c r="H28" s="22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>
      <c r="A29" s="51"/>
      <c r="B29" s="17"/>
      <c r="C29" s="17"/>
      <c r="D29" s="17"/>
      <c r="E29" s="17"/>
      <c r="F29" s="255"/>
      <c r="G29" s="17"/>
      <c r="H29" s="22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>
      <c r="A30" s="51"/>
      <c r="B30" s="17"/>
      <c r="C30" s="17"/>
      <c r="D30" s="17"/>
      <c r="E30" s="17"/>
      <c r="F30" s="255"/>
      <c r="G30" s="17"/>
      <c r="H30" s="22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>
      <c r="A31" s="52"/>
      <c r="B31" s="17"/>
      <c r="C31" s="17"/>
      <c r="D31" s="17"/>
      <c r="E31" s="17"/>
      <c r="F31" s="255"/>
      <c r="G31" s="17"/>
      <c r="H31" s="256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>
      <c r="A32" s="52"/>
      <c r="B32" s="53"/>
      <c r="C32" s="53"/>
      <c r="D32" s="53"/>
      <c r="E32" s="53"/>
      <c r="F32" s="257"/>
      <c r="G32" s="17"/>
      <c r="H32" s="256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</sheetData>
  <mergeCells count="2">
    <mergeCell ref="A2:F2"/>
    <mergeCell ref="A3:F3"/>
  </mergeCells>
  <pageMargins left="0.74803149606299213" right="0.15748031496062992" top="0.55118110236220474" bottom="0.23622047244094491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ИТС на 2020 по Каналу</vt:lpstr>
      <vt:lpstr>Расшифровка прочих</vt:lpstr>
      <vt:lpstr>'ИТС на 2020 по Каналу'!Область_печати</vt:lpstr>
      <vt:lpstr>'Расшифровка прочих'!Область_печати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2020-07-27T12:29:21Z</dcterms:modified>
</cp:coreProperties>
</file>