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16" windowHeight="7176"/>
  </bookViews>
  <sheets>
    <sheet name="прил 4" sheetId="1" r:id="rId1"/>
    <sheet name="реестр" sheetId="2" state="hidden" r:id="rId2"/>
  </sheets>
  <definedNames>
    <definedName name="_xlnm.Print_Area" localSheetId="0">'прил 4'!$A$1:$S$117</definedName>
  </definedNames>
  <calcPr calcId="125725"/>
</workbook>
</file>

<file path=xl/calcChain.xml><?xml version="1.0" encoding="utf-8"?>
<calcChain xmlns="http://schemas.openxmlformats.org/spreadsheetml/2006/main">
  <c r="G113" i="1"/>
  <c r="I113"/>
  <c r="G112"/>
  <c r="J112"/>
  <c r="J113"/>
  <c r="M101"/>
  <c r="M59" l="1"/>
  <c r="E52" i="2" l="1"/>
  <c r="F113" i="1"/>
  <c r="G107"/>
  <c r="G108"/>
  <c r="G109"/>
  <c r="G110"/>
  <c r="G111"/>
  <c r="G106"/>
  <c r="J18"/>
  <c r="H113"/>
  <c r="J106"/>
  <c r="J107"/>
  <c r="J108"/>
  <c r="J109"/>
  <c r="J110"/>
  <c r="J111"/>
  <c r="J105"/>
  <c r="E48" i="2" l="1"/>
  <c r="G77" i="1" l="1"/>
  <c r="M75"/>
  <c r="F75"/>
  <c r="E36" i="2"/>
  <c r="G70" i="1"/>
  <c r="E29" i="2"/>
  <c r="E26"/>
  <c r="E9"/>
  <c r="E18"/>
  <c r="M73" i="1"/>
  <c r="M68" s="1"/>
  <c r="M31" l="1"/>
  <c r="N25" l="1"/>
  <c r="N26"/>
  <c r="N28"/>
  <c r="N29"/>
  <c r="N30"/>
  <c r="N31"/>
  <c r="N32"/>
  <c r="N33"/>
  <c r="N34"/>
  <c r="N35"/>
  <c r="N36"/>
  <c r="N37"/>
  <c r="N38"/>
  <c r="N39"/>
  <c r="N40"/>
  <c r="N41"/>
  <c r="N42"/>
  <c r="N43"/>
  <c r="N44"/>
  <c r="N46"/>
  <c r="N47"/>
  <c r="N48"/>
  <c r="N49"/>
  <c r="N50"/>
  <c r="N52"/>
  <c r="N53"/>
  <c r="N54"/>
  <c r="N55"/>
  <c r="N56"/>
  <c r="N59"/>
  <c r="N60"/>
  <c r="N61"/>
  <c r="N62"/>
  <c r="N63"/>
  <c r="N65"/>
  <c r="N66"/>
  <c r="N67"/>
  <c r="N69"/>
  <c r="N70"/>
  <c r="N71"/>
  <c r="N72"/>
  <c r="N73"/>
  <c r="N75"/>
  <c r="N76"/>
  <c r="N77"/>
  <c r="N78"/>
  <c r="N79"/>
  <c r="N80"/>
  <c r="N81"/>
  <c r="N82"/>
  <c r="N83"/>
  <c r="N85"/>
  <c r="N86"/>
  <c r="N87"/>
  <c r="N88"/>
  <c r="N89"/>
  <c r="N90"/>
  <c r="N91"/>
  <c r="N92"/>
  <c r="N94"/>
  <c r="N95"/>
  <c r="N96"/>
  <c r="N97"/>
  <c r="N98"/>
  <c r="N99"/>
  <c r="N100"/>
  <c r="N101"/>
  <c r="G83"/>
  <c r="J22" l="1"/>
  <c r="M93" l="1"/>
  <c r="N93" s="1"/>
  <c r="M84"/>
  <c r="L84"/>
  <c r="L68"/>
  <c r="N68" s="1"/>
  <c r="M64"/>
  <c r="L64"/>
  <c r="M58"/>
  <c r="L58"/>
  <c r="G64"/>
  <c r="G51"/>
  <c r="M51"/>
  <c r="M45"/>
  <c r="M27"/>
  <c r="G101"/>
  <c r="G100"/>
  <c r="G99"/>
  <c r="G98"/>
  <c r="G96"/>
  <c r="G95"/>
  <c r="G93" s="1"/>
  <c r="G92"/>
  <c r="G91"/>
  <c r="G90"/>
  <c r="G87"/>
  <c r="G86"/>
  <c r="G82"/>
  <c r="G81"/>
  <c r="G80"/>
  <c r="G78"/>
  <c r="G73"/>
  <c r="G71"/>
  <c r="G59"/>
  <c r="G58" s="1"/>
  <c r="G31"/>
  <c r="G68" l="1"/>
  <c r="M74"/>
  <c r="N74" s="1"/>
  <c r="G75"/>
  <c r="N58"/>
  <c r="G84"/>
  <c r="N64"/>
  <c r="N84"/>
  <c r="M57"/>
  <c r="M23"/>
  <c r="H102"/>
  <c r="H114" s="1"/>
  <c r="I102"/>
  <c r="I114" s="1"/>
  <c r="G27"/>
  <c r="F84"/>
  <c r="F45"/>
  <c r="G45"/>
  <c r="G24"/>
  <c r="L24"/>
  <c r="J20"/>
  <c r="G23" l="1"/>
  <c r="G74"/>
  <c r="G57" s="1"/>
  <c r="G102" s="1"/>
  <c r="G114" s="1"/>
  <c r="N24"/>
  <c r="M102"/>
  <c r="M114" s="1"/>
  <c r="J19"/>
  <c r="J21"/>
  <c r="J102" l="1"/>
  <c r="J114" s="1"/>
  <c r="L57"/>
  <c r="N57" s="1"/>
  <c r="F93" l="1"/>
  <c r="F74" s="1"/>
  <c r="F68"/>
  <c r="F64"/>
  <c r="F58"/>
  <c r="L51"/>
  <c r="N51" s="1"/>
  <c r="L45"/>
  <c r="N45" s="1"/>
  <c r="L27"/>
  <c r="F43"/>
  <c r="F38"/>
  <c r="F33"/>
  <c r="F27"/>
  <c r="F24"/>
  <c r="F51"/>
  <c r="F52" s="1"/>
  <c r="F57" l="1"/>
  <c r="N27"/>
  <c r="L23"/>
  <c r="F37"/>
  <c r="F32"/>
  <c r="F23" s="1"/>
  <c r="F102" s="1"/>
  <c r="N23" l="1"/>
  <c r="L102"/>
  <c r="F114"/>
  <c r="N102" l="1"/>
  <c r="N114" s="1"/>
  <c r="L114"/>
</calcChain>
</file>

<file path=xl/sharedStrings.xml><?xml version="1.0" encoding="utf-8"?>
<sst xmlns="http://schemas.openxmlformats.org/spreadsheetml/2006/main" count="408" uniqueCount="302">
  <si>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</si>
  <si>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</si>
  <si>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</si>
  <si>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</si>
  <si>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</si>
  <si>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 xml:space="preserve">форма    </t>
  </si>
  <si>
    <t>           Информация субъекта естественной монополии</t>
  </si>
  <si>
    <t>№ п/п</t>
  </si>
  <si>
    <t>Информация о реализации инвестиционной программы (проекта) в разрезе источников финансирования, тыс. тенге</t>
  </si>
  <si>
    <t>Наименование мероприятий</t>
  </si>
  <si>
    <t>Количество в натуральных показателях</t>
  </si>
  <si>
    <t>Сумма инвестиционной программы (проекты), тыс.тенге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</si>
  <si>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</si>
  <si>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</si>
  <si>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</si>
  <si>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</si>
  <si>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</si>
  <si>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</si>
  <si>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</si>
  <si>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Ед.изм. (для натуральных показателей)</t>
  </si>
  <si>
    <t>-</t>
  </si>
  <si>
    <r>
      <t>       </t>
    </r>
    <r>
      <rPr>
        <b/>
        <sz val="9"/>
        <color theme="1"/>
        <rFont val="Times New Roman"/>
        <family val="1"/>
        <charset val="204"/>
      </rPr>
      <t>о ходе исполнения субъектом инвестиционной программы</t>
    </r>
  </si>
  <si>
    <t>РГПнаПХВ "Казводхоз КВР МСХ РК, подача воды по каналам</t>
  </si>
  <si>
    <t>Реконструкция ОРУ подстанции 220 кВ для насосной станции 18 Канала имени Каныша Сатпаева, в т.ч. технический и авторский надзор.</t>
  </si>
  <si>
    <t>Реконструкция ОРУ подстанций 110 кВ для внешнего электроснабжения насосных станций №20,21,22 филиала Канал имени К.Сатпаева" расположенных в Карагандинской области, в т.ч. технический и авторский надзор.</t>
  </si>
  <si>
    <t>Ремонт Малокомспаского магистрального канала.  Ремонт канала Р-3  ( 2 этап);</t>
  </si>
  <si>
    <t>Ремонт Малокомспаского магистрального канала.  Ремонт  канала  Б ( 2 этап);</t>
  </si>
  <si>
    <t>Капитальный ремонт канала  ЛМК -15В Жалагашского района</t>
  </si>
  <si>
    <t>Восстановление ирригации и дренажа</t>
  </si>
  <si>
    <t>Улучшение дренажных систем:</t>
  </si>
  <si>
    <t>Махатаралского района Туркестанской области</t>
  </si>
  <si>
    <t>Шардаринского района Туркестанской области</t>
  </si>
  <si>
    <t>Улучшение оросительных систем Алматинской области:</t>
  </si>
  <si>
    <t>1) Коксуский район</t>
  </si>
  <si>
    <t>2) Аксуский район</t>
  </si>
  <si>
    <t>3) Алакольский район</t>
  </si>
  <si>
    <t>4) Ескельдинский район</t>
  </si>
  <si>
    <t>Усиление контроля и автоматизации данных</t>
  </si>
  <si>
    <t>Совершенствование лабораторий</t>
  </si>
  <si>
    <t>Ремонт здания Шардара</t>
  </si>
  <si>
    <t>Оснащение компьютерным оборудованием</t>
  </si>
  <si>
    <t>Оснащение техникой</t>
  </si>
  <si>
    <t>Мониторинг КИПиА системы ирригации и дренажа</t>
  </si>
  <si>
    <t>Контроль автоматизации скважин вертикального дренажа</t>
  </si>
  <si>
    <t>Датчик давления и датчик засоления</t>
  </si>
  <si>
    <t>Регистратор данных</t>
  </si>
  <si>
    <t>Модем</t>
  </si>
  <si>
    <t>СИМ + пакет данных</t>
  </si>
  <si>
    <t>Улучшение оросительных систем Алматинской области</t>
  </si>
  <si>
    <t>Датчик давления</t>
  </si>
  <si>
    <t>Развитие потенциала и повышение осведомленности</t>
  </si>
  <si>
    <t>Оборудование</t>
  </si>
  <si>
    <t>Компьютер/ноутбук</t>
  </si>
  <si>
    <t>Офисная мебель</t>
  </si>
  <si>
    <t>Транспорт</t>
  </si>
  <si>
    <t>Копировальная</t>
  </si>
  <si>
    <t>Поддержка реализации проекта</t>
  </si>
  <si>
    <t>Группа управлением проектом</t>
  </si>
  <si>
    <t>Транспортное средство (4WD)</t>
  </si>
  <si>
    <t>IT оборудование (ноутбук/ПО и принтер)</t>
  </si>
  <si>
    <t>Копировальная машина/Сканнер/Тел/Факс</t>
  </si>
  <si>
    <t>Реконструкция водохозяйственных и гидромелиоративных  систем Актюбинской, Жамбылской и Туркестанской областей</t>
  </si>
  <si>
    <t>Жамбылская область</t>
  </si>
  <si>
    <t>Реконструкция ирригационных систем и сооружений в Жамбылском районе</t>
  </si>
  <si>
    <t>Реконструкция ирригационных систем и сооружений в Байзакском районе</t>
  </si>
  <si>
    <t>Реконструкция ирригационных систем и сооружений в Кордайском районе</t>
  </si>
  <si>
    <t>Реконструкция ирригационных систем и сооружений в Меркенском районе</t>
  </si>
  <si>
    <t>Реконструкция ирригационных систем и сооружений в Жуалинском районе</t>
  </si>
  <si>
    <t>Туркестанская область</t>
  </si>
  <si>
    <t>Строительство водовода и насосной станции в Жаушыумском массиве Шардаринского района</t>
  </si>
  <si>
    <t>Реконструкция межхозяйственного канала Р-5 в едином комплексе с подпитывающем каналом к Р-5 и его новым отводом в Ордабасинском районе</t>
  </si>
  <si>
    <t>Реконструкция Шаульдерского подпитывающего канала в Отырарском районе</t>
  </si>
  <si>
    <t>Актюбинская область</t>
  </si>
  <si>
    <t>Реконструкция ирригационных систем и сооружений в г. Актобе</t>
  </si>
  <si>
    <t>Реконструкция ирригационных систем и сооружений в Хромтауском и Алгинском районах, а также восстановление системы лиманного орошения,</t>
  </si>
  <si>
    <t>Реконструкция ирригационных систем и сооружений в Каргалинском районе</t>
  </si>
  <si>
    <t>Реконструкция ирригационных систем и сооружений в Мартукском районе</t>
  </si>
  <si>
    <t>Развитие объектов инфракструктуры зеленой зоны г. Актобе путем строительства водовода с Актюбинского водохранилища в русло р. Сазды</t>
  </si>
  <si>
    <t>Поддержка эксплуатации и техобслуживания - машины и оборудования</t>
  </si>
  <si>
    <t xml:space="preserve">Автокран Урал Челябинец-25т. </t>
  </si>
  <si>
    <t>Экскаваторы гусеничные 1-1,5 м3</t>
  </si>
  <si>
    <t>Бульдозер SHANTUI SD16</t>
  </si>
  <si>
    <t>Сварочный аппарат АДД 250</t>
  </si>
  <si>
    <t xml:space="preserve">Седельный тягач Камаз </t>
  </si>
  <si>
    <t xml:space="preserve">Полуприцеп трал Sutong модель PD </t>
  </si>
  <si>
    <t>Грузовые а/м самосвал Хова, 20т.</t>
  </si>
  <si>
    <t>Каток 16 тонн XCMG XP163</t>
  </si>
  <si>
    <t>Фронтальные погрузчик LG 855N 3м3</t>
  </si>
  <si>
    <t>Помощь в подготовке тендеров, Проектирование, Инженерное сопровождение (ПИР, авторский и технический надзор)</t>
  </si>
  <si>
    <t>работа/услуга</t>
  </si>
  <si>
    <t>шт</t>
  </si>
  <si>
    <t>км</t>
  </si>
  <si>
    <t>км/шт</t>
  </si>
  <si>
    <t>услуга</t>
  </si>
  <si>
    <t>км/скв</t>
  </si>
  <si>
    <t>га/км</t>
  </si>
  <si>
    <t>объект</t>
  </si>
  <si>
    <t>комплект</t>
  </si>
  <si>
    <t>группа</t>
  </si>
  <si>
    <t>набор</t>
  </si>
  <si>
    <t>тыс.га</t>
  </si>
  <si>
    <t xml:space="preserve">услуга </t>
  </si>
  <si>
    <t>7.1</t>
  </si>
  <si>
    <t>7.2</t>
  </si>
  <si>
    <t>7.3</t>
  </si>
  <si>
    <t>7.4</t>
  </si>
  <si>
    <t>7.2.1</t>
  </si>
  <si>
    <t>7.2.2</t>
  </si>
  <si>
    <t>7.2.3</t>
  </si>
  <si>
    <t>7.2.4</t>
  </si>
  <si>
    <t>7.3.1</t>
  </si>
  <si>
    <t>7.4.1</t>
  </si>
  <si>
    <t>7.4.2</t>
  </si>
  <si>
    <t>7.4.3</t>
  </si>
  <si>
    <t>7.4.4</t>
  </si>
  <si>
    <t>7.5</t>
  </si>
  <si>
    <t>7.5.1</t>
  </si>
  <si>
    <t>7.5.2</t>
  </si>
  <si>
    <t>7.5.3</t>
  </si>
  <si>
    <t>7.5.4</t>
  </si>
  <si>
    <t>8.1</t>
  </si>
  <si>
    <t>8.1.1</t>
  </si>
  <si>
    <t>8.1.2</t>
  </si>
  <si>
    <t>8.1.3</t>
  </si>
  <si>
    <t>8.1.4</t>
  </si>
  <si>
    <t>8.1.5</t>
  </si>
  <si>
    <t>8.2</t>
  </si>
  <si>
    <t>8.2.1</t>
  </si>
  <si>
    <t>8.2.2</t>
  </si>
  <si>
    <t>8.2.3</t>
  </si>
  <si>
    <t>8.3</t>
  </si>
  <si>
    <t>8.3.1</t>
  </si>
  <si>
    <t>8.3.2</t>
  </si>
  <si>
    <t>8.3.3</t>
  </si>
  <si>
    <t>8.3.4</t>
  </si>
  <si>
    <t>8.3.5</t>
  </si>
  <si>
    <t>8.4</t>
  </si>
  <si>
    <t>8.4.1</t>
  </si>
  <si>
    <t>8.4.1.1</t>
  </si>
  <si>
    <t>8.4.1.2</t>
  </si>
  <si>
    <t>8.4.1.3</t>
  </si>
  <si>
    <t>8.4.1.4</t>
  </si>
  <si>
    <t>8.4.1.5</t>
  </si>
  <si>
    <t>8.4.1.6</t>
  </si>
  <si>
    <t>8.4.1.7</t>
  </si>
  <si>
    <t>8.4.1.8</t>
  </si>
  <si>
    <t>8.4.2</t>
  </si>
  <si>
    <t>8.4.2.1</t>
  </si>
  <si>
    <t>8.4.2.2</t>
  </si>
  <si>
    <t>8.4.2.3</t>
  </si>
  <si>
    <t>8.4.2.4</t>
  </si>
  <si>
    <t>8.4.2.5</t>
  </si>
  <si>
    <t>8.4.2.6</t>
  </si>
  <si>
    <t>8.4.2.7</t>
  </si>
  <si>
    <t>8.4.2.8</t>
  </si>
  <si>
    <t>8.4.3</t>
  </si>
  <si>
    <t>8.4.3.1</t>
  </si>
  <si>
    <t>8.4.3.2</t>
  </si>
  <si>
    <t>8.4.3.3</t>
  </si>
  <si>
    <t>8.4.3.4</t>
  </si>
  <si>
    <t>8.4.3.5</t>
  </si>
  <si>
    <t>8.4.3.6</t>
  </si>
  <si>
    <t>8.4.3.7</t>
  </si>
  <si>
    <t>8.5</t>
  </si>
  <si>
    <t>2\2</t>
  </si>
  <si>
    <t>1\2</t>
  </si>
  <si>
    <t>2./21</t>
  </si>
  <si>
    <t>52,86/70</t>
  </si>
  <si>
    <t>42,92/100</t>
  </si>
  <si>
    <t>4533,33/124,24</t>
  </si>
  <si>
    <t>3849,33/211,25</t>
  </si>
  <si>
    <t>2000/25,97</t>
  </si>
  <si>
    <t>1420,67/97,37</t>
  </si>
  <si>
    <t>7 971 / 271,01</t>
  </si>
  <si>
    <t>6756 / 299,03</t>
  </si>
  <si>
    <t>4950 / 131,35</t>
  </si>
  <si>
    <t>4449 / 145,96</t>
  </si>
  <si>
    <t>1386 / 44,64</t>
  </si>
  <si>
    <t>6096 / 23,31</t>
  </si>
  <si>
    <t>750 / 4,75</t>
  </si>
  <si>
    <t>6000 / 14,85</t>
  </si>
  <si>
    <t>1164 / 16,18</t>
  </si>
  <si>
    <t>448 / 4,49</t>
  </si>
  <si>
    <t>2123 / 12,395</t>
  </si>
  <si>
    <t>900 / 8,48</t>
  </si>
  <si>
    <t>7 994,5 / 47,05</t>
  </si>
  <si>
    <t>7.1.1</t>
  </si>
  <si>
    <t>7.1.2</t>
  </si>
  <si>
    <t>7.3.1.1</t>
  </si>
  <si>
    <t>7.3.1.2</t>
  </si>
  <si>
    <t>7.3.1.3</t>
  </si>
  <si>
    <t>7,3,2</t>
  </si>
  <si>
    <t>7.3.2.1</t>
  </si>
  <si>
    <t>7.3.2.2</t>
  </si>
  <si>
    <t>Инвестиционная программа на период с 1 августа 2018 года по 31 июля 2023 года</t>
  </si>
  <si>
    <t>утвержден совместным приказом КВР МСХ РК от 18.07.2018 года № 198 и КРЕМиЗК МНЭ РК от 16.07.2018 года № 177-ОД</t>
  </si>
  <si>
    <t>Собственные средства</t>
  </si>
  <si>
    <t>010 от 30.07.2019</t>
  </si>
  <si>
    <t>001 от 08.01.2019</t>
  </si>
  <si>
    <t>ТОО Асатай</t>
  </si>
  <si>
    <t>3 от 27.05.2019</t>
  </si>
  <si>
    <t>№86/4 от 10.10.2018</t>
  </si>
  <si>
    <t>8 от 28.05.2019</t>
  </si>
  <si>
    <t>7 от 15.05.2019</t>
  </si>
  <si>
    <t>№86/3 от 10.10.2018</t>
  </si>
  <si>
    <t>35 от 19.07.2019</t>
  </si>
  <si>
    <t>83 от 01.08.2018</t>
  </si>
  <si>
    <t>ТОО "ЮжКазэксперт"</t>
  </si>
  <si>
    <t>3 от 15.03.2019</t>
  </si>
  <si>
    <t>2 от 22.04.2019</t>
  </si>
  <si>
    <t>598 от 22.06.2018</t>
  </si>
  <si>
    <t>ТОО "Nur-Kurak"</t>
  </si>
  <si>
    <t>01000000320 от 24.04.2019</t>
  </si>
  <si>
    <t>0100000312 от 22.04.2019</t>
  </si>
  <si>
    <t>01000000313 от 22.04.2019</t>
  </si>
  <si>
    <t>01000000077 от 31.01.2019</t>
  </si>
  <si>
    <t>01000000252 от 31.03.2019</t>
  </si>
  <si>
    <t>01000000164 от 26.02.2019</t>
  </si>
  <si>
    <t>674 от 23.07.2018</t>
  </si>
  <si>
    <t>АО "Электромонтаж"</t>
  </si>
  <si>
    <t>3 от 05.03.2019</t>
  </si>
  <si>
    <t>№337 от 25.05.2019</t>
  </si>
  <si>
    <t>ТОО "Эксперт-Строй КЗ"</t>
  </si>
  <si>
    <t>368 от 21.06.2019</t>
  </si>
  <si>
    <t>196 от 22.04.2019</t>
  </si>
  <si>
    <t>0288 от 21.05.2019</t>
  </si>
  <si>
    <t>АО "КЭМОНТ"</t>
  </si>
  <si>
    <t>ТОО Реал-билдинг</t>
  </si>
  <si>
    <t>1 от 09.04.2019</t>
  </si>
  <si>
    <t>2 от 13.05.2019</t>
  </si>
  <si>
    <t>ТОО "Элитстройсервис-Актобе"</t>
  </si>
  <si>
    <t>50 от 22.07.2019</t>
  </si>
  <si>
    <t>SKIP_A01.3</t>
  </si>
  <si>
    <t>1 от 06.02.2019</t>
  </si>
  <si>
    <t>ТОО "ТехникаРемСтрой"</t>
  </si>
  <si>
    <t>SKIP_A01.5</t>
  </si>
  <si>
    <t>13 от 30.05.2019</t>
  </si>
  <si>
    <t>18 от 08.08.2019</t>
  </si>
  <si>
    <t>SKIP_G01R-2</t>
  </si>
  <si>
    <t>ТОО Нурлы-Авто</t>
  </si>
  <si>
    <t>90 от 19.04.2019</t>
  </si>
  <si>
    <t>107 от 31.05.2019</t>
  </si>
  <si>
    <t>SKIP_G01R-3</t>
  </si>
  <si>
    <t>89 от 26.03.2019</t>
  </si>
  <si>
    <t>SKIP_G01R-6</t>
  </si>
  <si>
    <t>105 от 03.05.2019</t>
  </si>
  <si>
    <t>SKIP_G01R-7</t>
  </si>
  <si>
    <t>106 от 03.05.2019</t>
  </si>
  <si>
    <t>SKIP_G01R-8</t>
  </si>
  <si>
    <t>84 от 21.02.2019</t>
  </si>
  <si>
    <t>ТОО "Казюжгипроводстройпроект"</t>
  </si>
  <si>
    <t>QSBC-02</t>
  </si>
  <si>
    <t>15 от 17.06.2019</t>
  </si>
  <si>
    <t>16 от 17.06.2019</t>
  </si>
  <si>
    <t>4 от 11.03.2019</t>
  </si>
  <si>
    <t>42 от 5.12.2018</t>
  </si>
  <si>
    <t>41 от 05.12.2018</t>
  </si>
  <si>
    <t>Подрядчик</t>
  </si>
  <si>
    <t>Счет-фактура</t>
  </si>
  <si>
    <t>Сумма, тыс.тенге</t>
  </si>
  <si>
    <t xml:space="preserve"> №48</t>
  </si>
  <si>
    <t>Номер договора, контракта, соглашения</t>
  </si>
  <si>
    <t>SKIP_A012</t>
  </si>
  <si>
    <t>SKIP_Z01</t>
  </si>
  <si>
    <t xml:space="preserve">Дополнительные мероприятия </t>
  </si>
  <si>
    <t xml:space="preserve">Автоматизированная система коммерческого учета электроэнергии филиала " Канал им. К. Сатпаева"  в т.ч авторский и технический надзор </t>
  </si>
  <si>
    <t>НВХ. Контара, инкубационный цех. Ремонт</t>
  </si>
  <si>
    <t>Система для видеонаблюдения на объект "Имущественный комплекс, ул. Верещагина,2 (автобаза)"</t>
  </si>
  <si>
    <t xml:space="preserve">Разработка деклараций бзопасности 13 плотин водохранилищ филиала "КИКС" </t>
  </si>
  <si>
    <t>Экспертиза деклараций безопасности канала КИКС</t>
  </si>
  <si>
    <t>Водовоз на базе Газели</t>
  </si>
  <si>
    <t>Мебель</t>
  </si>
  <si>
    <t>Итого по дополнительным мероприятиям</t>
  </si>
  <si>
    <t>Филиал "Канал имени К. Сатпаева"</t>
  </si>
  <si>
    <t>ИТОГО</t>
  </si>
  <si>
    <t>Утвержденные мероприятия</t>
  </si>
  <si>
    <t>штука</t>
  </si>
  <si>
    <t>работа</t>
  </si>
  <si>
    <t>ТОО СириусСтрой</t>
  </si>
  <si>
    <t>ТОО Тайжан</t>
  </si>
  <si>
    <t>ТОО КазЭлектроАвтоматика</t>
  </si>
  <si>
    <t>1 от 12.04.2019</t>
  </si>
  <si>
    <t>7 от 02.05.2019</t>
  </si>
  <si>
    <t>ТОО Erfolg-PV</t>
  </si>
  <si>
    <t>ТОО Вулкан-ЛТД</t>
  </si>
  <si>
    <t>1 от 25.04.2019</t>
  </si>
  <si>
    <t>ТОО СтройКомПВ</t>
  </si>
  <si>
    <t>1 от 05.02.2018</t>
  </si>
  <si>
    <t>ИП Садыков</t>
  </si>
  <si>
    <t>1 от 28.01.2019</t>
  </si>
  <si>
    <t>ТОО Гормонтажпроект</t>
  </si>
  <si>
    <t>2 от 26.02.2019</t>
  </si>
  <si>
    <t>ПК Казгипроводхоз</t>
  </si>
  <si>
    <t>37 от 02.05.2019</t>
  </si>
  <si>
    <t>ТОО ГазКомТехника</t>
  </si>
  <si>
    <t>22 от 18.02.2019</t>
  </si>
  <si>
    <t>ТОО Ан ГРУпп Астана</t>
  </si>
  <si>
    <t>38 от 25.01.2018</t>
  </si>
  <si>
    <t>РЕЕСТР</t>
  </si>
  <si>
    <t>ТОО "АктобеНефтеГаз"</t>
  </si>
  <si>
    <t>Кассовый аппарат</t>
  </si>
  <si>
    <r>
      <t>    </t>
    </r>
    <r>
      <rPr>
        <b/>
        <sz val="9"/>
        <color theme="1"/>
        <rFont val="Times New Roman"/>
        <family val="1"/>
        <charset val="204"/>
      </rPr>
      <t>(проекта)/об исполнении инвестиционной программы (проекта) (оперативно)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</si>
</sst>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B2B2B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9">
    <xf numFmtId="0" fontId="0" fillId="0" borderId="0" xfId="0"/>
    <xf numFmtId="0" fontId="2" fillId="2" borderId="0" xfId="0" applyFont="1" applyFill="1"/>
    <xf numFmtId="4" fontId="1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3" fillId="2" borderId="1" xfId="0" applyNumberFormat="1" applyFont="1" applyFill="1" applyBorder="1"/>
    <xf numFmtId="0" fontId="4" fillId="2" borderId="0" xfId="0" applyFont="1" applyFill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8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164" fontId="12" fillId="0" borderId="1" xfId="0" applyNumberFormat="1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left" vertical="center"/>
    </xf>
    <xf numFmtId="0" fontId="12" fillId="0" borderId="1" xfId="0" applyFont="1" applyBorder="1"/>
    <xf numFmtId="0" fontId="0" fillId="0" borderId="1" xfId="0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E117"/>
  <sheetViews>
    <sheetView tabSelected="1" view="pageBreakPreview" topLeftCell="B7" zoomScale="86" zoomScaleSheetLayoutView="86" workbookViewId="0">
      <pane xSplit="2" ySplit="10" topLeftCell="D110" activePane="bottomRight" state="frozen"/>
      <selection activeCell="B7" sqref="B7"/>
      <selection pane="topRight" activeCell="D7" sqref="D7"/>
      <selection pane="bottomLeft" activeCell="B17" sqref="B17"/>
      <selection pane="bottomRight" activeCell="J19" sqref="J19"/>
    </sheetView>
  </sheetViews>
  <sheetFormatPr defaultColWidth="8.88671875" defaultRowHeight="13.8"/>
  <cols>
    <col min="1" max="1" width="6.88671875" style="1" customWidth="1"/>
    <col min="2" max="2" width="47.33203125" style="9" customWidth="1"/>
    <col min="3" max="3" width="13.33203125" style="1" customWidth="1"/>
    <col min="4" max="4" width="16.5546875" style="1" customWidth="1"/>
    <col min="5" max="5" width="7.33203125" style="1" customWidth="1"/>
    <col min="6" max="6" width="14.6640625" style="1" customWidth="1"/>
    <col min="7" max="7" width="13.88671875" style="1" customWidth="1"/>
    <col min="8" max="8" width="13.33203125" style="1" customWidth="1"/>
    <col min="9" max="9" width="12.109375" style="1" customWidth="1"/>
    <col min="10" max="10" width="13.44140625" style="1" customWidth="1"/>
    <col min="11" max="11" width="44.44140625" style="1" customWidth="1"/>
    <col min="12" max="12" width="15" style="10" customWidth="1"/>
    <col min="13" max="13" width="14.44140625" style="10" customWidth="1"/>
    <col min="14" max="14" width="16.33203125" style="1" customWidth="1"/>
    <col min="15" max="15" width="58.109375" style="1" customWidth="1"/>
    <col min="16" max="17" width="4.109375" style="1" customWidth="1"/>
    <col min="18" max="18" width="4" style="1" customWidth="1"/>
    <col min="19" max="19" width="4.109375" style="1" customWidth="1"/>
    <col min="20" max="161" width="8.88671875" style="50"/>
    <col min="162" max="16384" width="8.88671875" style="1"/>
  </cols>
  <sheetData>
    <row r="1" spans="1:19" ht="10.199999999999999" customHeight="1">
      <c r="O1" s="11" t="s">
        <v>0</v>
      </c>
    </row>
    <row r="2" spans="1:19" ht="10.199999999999999" customHeight="1">
      <c r="O2" s="11" t="s">
        <v>1</v>
      </c>
    </row>
    <row r="3" spans="1:19" ht="10.199999999999999" customHeight="1">
      <c r="O3" s="11" t="s">
        <v>2</v>
      </c>
    </row>
    <row r="4" spans="1:19" ht="10.199999999999999" customHeight="1">
      <c r="O4" s="11" t="s">
        <v>3</v>
      </c>
    </row>
    <row r="5" spans="1:19" ht="10.199999999999999" customHeight="1">
      <c r="O5" s="11" t="s">
        <v>4</v>
      </c>
    </row>
    <row r="6" spans="1:19" ht="10.199999999999999" customHeight="1">
      <c r="O6" s="11" t="s">
        <v>5</v>
      </c>
    </row>
    <row r="7" spans="1:19" ht="12">
      <c r="A7" s="84" t="s">
        <v>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</row>
    <row r="8" spans="1:19" ht="12">
      <c r="A8" s="83" t="s">
        <v>21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9" ht="12">
      <c r="A9" s="83" t="s">
        <v>301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</row>
    <row r="10" spans="1:19" ht="13.95" customHeight="1">
      <c r="A10" s="83" t="s">
        <v>22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</row>
    <row r="11" spans="1:19" ht="12.6" customHeight="1">
      <c r="A11" s="83" t="s">
        <v>194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</row>
    <row r="12" spans="1:19" ht="12">
      <c r="A12" s="83" t="s">
        <v>195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</row>
    <row r="13" spans="1:19" ht="15" customHeight="1">
      <c r="A13" s="80" t="s">
        <v>7</v>
      </c>
      <c r="B13" s="85" t="s">
        <v>8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</row>
    <row r="14" spans="1:19" ht="71.400000000000006" customHeight="1">
      <c r="A14" s="81"/>
      <c r="B14" s="77" t="s">
        <v>9</v>
      </c>
      <c r="C14" s="77" t="s">
        <v>19</v>
      </c>
      <c r="D14" s="77" t="s">
        <v>10</v>
      </c>
      <c r="E14" s="77"/>
      <c r="F14" s="77" t="s">
        <v>11</v>
      </c>
      <c r="G14" s="77"/>
      <c r="H14" s="77" t="s">
        <v>196</v>
      </c>
      <c r="I14" s="77"/>
      <c r="J14" s="77"/>
      <c r="K14" s="77"/>
      <c r="L14" s="77" t="s">
        <v>12</v>
      </c>
      <c r="M14" s="77"/>
      <c r="N14" s="77"/>
      <c r="O14" s="77"/>
      <c r="P14" s="85" t="s">
        <v>13</v>
      </c>
      <c r="Q14" s="85"/>
      <c r="R14" s="85" t="s">
        <v>14</v>
      </c>
      <c r="S14" s="85"/>
    </row>
    <row r="15" spans="1:19">
      <c r="A15" s="82"/>
      <c r="B15" s="77"/>
      <c r="C15" s="77"/>
      <c r="D15" s="41" t="s">
        <v>15</v>
      </c>
      <c r="E15" s="41" t="s">
        <v>16</v>
      </c>
      <c r="F15" s="41" t="s">
        <v>15</v>
      </c>
      <c r="G15" s="41" t="s">
        <v>16</v>
      </c>
      <c r="H15" s="41" t="s">
        <v>15</v>
      </c>
      <c r="I15" s="41" t="s">
        <v>16</v>
      </c>
      <c r="J15" s="41" t="s">
        <v>17</v>
      </c>
      <c r="K15" s="41" t="s">
        <v>18</v>
      </c>
      <c r="L15" s="41" t="s">
        <v>15</v>
      </c>
      <c r="M15" s="41" t="s">
        <v>16</v>
      </c>
      <c r="N15" s="41" t="s">
        <v>17</v>
      </c>
      <c r="O15" s="41" t="s">
        <v>18</v>
      </c>
      <c r="P15" s="40" t="s">
        <v>15</v>
      </c>
      <c r="Q15" s="40" t="s">
        <v>16</v>
      </c>
      <c r="R15" s="40" t="s">
        <v>15</v>
      </c>
      <c r="S15" s="40" t="s">
        <v>16</v>
      </c>
    </row>
    <row r="16" spans="1:19">
      <c r="A16" s="40">
        <v>1</v>
      </c>
      <c r="B16" s="41">
        <v>2</v>
      </c>
      <c r="C16" s="40">
        <v>3</v>
      </c>
      <c r="D16" s="40">
        <v>4</v>
      </c>
      <c r="E16" s="40">
        <v>5</v>
      </c>
      <c r="F16" s="40">
        <v>7</v>
      </c>
      <c r="G16" s="40">
        <v>8</v>
      </c>
      <c r="H16" s="40">
        <v>9</v>
      </c>
      <c r="I16" s="40">
        <v>10</v>
      </c>
      <c r="J16" s="40">
        <v>11</v>
      </c>
      <c r="K16" s="40">
        <v>12</v>
      </c>
      <c r="L16" s="40">
        <v>13</v>
      </c>
      <c r="M16" s="40">
        <v>14</v>
      </c>
      <c r="N16" s="40">
        <v>15</v>
      </c>
      <c r="O16" s="40">
        <v>16</v>
      </c>
      <c r="P16" s="40">
        <v>17</v>
      </c>
      <c r="Q16" s="40">
        <v>18</v>
      </c>
      <c r="R16" s="40">
        <v>19</v>
      </c>
      <c r="S16" s="40">
        <v>20</v>
      </c>
    </row>
    <row r="17" spans="1:161">
      <c r="A17" s="40"/>
      <c r="B17" s="77" t="s">
        <v>275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61" ht="49.95" customHeight="1">
      <c r="A18" s="40">
        <v>1</v>
      </c>
      <c r="B18" s="12" t="s">
        <v>23</v>
      </c>
      <c r="C18" s="40" t="s">
        <v>89</v>
      </c>
      <c r="D18" s="6" t="s">
        <v>164</v>
      </c>
      <c r="E18" s="6"/>
      <c r="F18" s="6">
        <v>219784.9</v>
      </c>
      <c r="G18" s="6">
        <v>133404.4</v>
      </c>
      <c r="H18" s="6">
        <v>219784.9</v>
      </c>
      <c r="I18" s="6">
        <v>133404.4</v>
      </c>
      <c r="J18" s="6">
        <f>I18-H18</f>
        <v>-86380.5</v>
      </c>
      <c r="K18" s="6"/>
      <c r="L18" s="6"/>
      <c r="M18" s="6"/>
      <c r="N18" s="6"/>
      <c r="O18" s="6" t="s">
        <v>20</v>
      </c>
      <c r="P18" s="6" t="s">
        <v>20</v>
      </c>
      <c r="Q18" s="6" t="s">
        <v>20</v>
      </c>
      <c r="R18" s="6" t="s">
        <v>20</v>
      </c>
      <c r="S18" s="6" t="s">
        <v>20</v>
      </c>
    </row>
    <row r="19" spans="1:161" ht="77.400000000000006" customHeight="1">
      <c r="A19" s="40">
        <v>2</v>
      </c>
      <c r="B19" s="13" t="s">
        <v>24</v>
      </c>
      <c r="C19" s="14" t="s">
        <v>89</v>
      </c>
      <c r="D19" s="6" t="s">
        <v>165</v>
      </c>
      <c r="E19" s="6"/>
      <c r="F19" s="6">
        <v>159233.51</v>
      </c>
      <c r="G19" s="6">
        <v>590695.05000000005</v>
      </c>
      <c r="H19" s="6">
        <v>159233.51</v>
      </c>
      <c r="I19" s="6">
        <v>590695.05000000005</v>
      </c>
      <c r="J19" s="6">
        <f t="shared" ref="J19:J22" si="0">I19-H19</f>
        <v>431461.54000000004</v>
      </c>
      <c r="K19" s="6"/>
      <c r="L19" s="6"/>
      <c r="M19" s="6"/>
      <c r="N19" s="6"/>
      <c r="O19" s="6"/>
      <c r="P19" s="7"/>
      <c r="Q19" s="7"/>
      <c r="R19" s="7"/>
      <c r="S19" s="7"/>
    </row>
    <row r="20" spans="1:161" ht="59.25" customHeight="1">
      <c r="A20" s="15">
        <v>4</v>
      </c>
      <c r="B20" s="13" t="s">
        <v>25</v>
      </c>
      <c r="C20" s="14" t="s">
        <v>91</v>
      </c>
      <c r="D20" s="6">
        <v>0.86</v>
      </c>
      <c r="E20" s="6"/>
      <c r="F20" s="6">
        <v>14617.354213495462</v>
      </c>
      <c r="G20" s="6">
        <v>0</v>
      </c>
      <c r="H20" s="4">
        <v>14617.354213495462</v>
      </c>
      <c r="I20" s="4">
        <v>0</v>
      </c>
      <c r="J20" s="6">
        <f t="shared" si="0"/>
        <v>-14617.354213495462</v>
      </c>
      <c r="K20" s="79"/>
      <c r="L20" s="6"/>
      <c r="M20" s="6"/>
      <c r="N20" s="6"/>
      <c r="O20" s="4"/>
      <c r="P20" s="16"/>
      <c r="Q20" s="16"/>
      <c r="R20" s="16"/>
      <c r="S20" s="16"/>
    </row>
    <row r="21" spans="1:161" ht="54.75" customHeight="1">
      <c r="A21" s="17">
        <v>5</v>
      </c>
      <c r="B21" s="13" t="s">
        <v>26</v>
      </c>
      <c r="C21" s="18" t="s">
        <v>91</v>
      </c>
      <c r="D21" s="4">
        <v>2.08</v>
      </c>
      <c r="E21" s="4"/>
      <c r="F21" s="4">
        <v>12636.916351563013</v>
      </c>
      <c r="G21" s="6">
        <v>0</v>
      </c>
      <c r="H21" s="4">
        <v>12636.916351563013</v>
      </c>
      <c r="I21" s="4">
        <v>0</v>
      </c>
      <c r="J21" s="6">
        <f t="shared" si="0"/>
        <v>-12636.916351563013</v>
      </c>
      <c r="K21" s="79"/>
      <c r="L21" s="6"/>
      <c r="M21" s="6"/>
      <c r="N21" s="6"/>
      <c r="O21" s="4"/>
      <c r="P21" s="16"/>
      <c r="Q21" s="16"/>
      <c r="R21" s="16"/>
      <c r="S21" s="16"/>
    </row>
    <row r="22" spans="1:161" s="10" customFormat="1" ht="27.6">
      <c r="A22" s="17">
        <v>6</v>
      </c>
      <c r="B22" s="13" t="s">
        <v>27</v>
      </c>
      <c r="C22" s="18" t="s">
        <v>92</v>
      </c>
      <c r="D22" s="4" t="s">
        <v>166</v>
      </c>
      <c r="E22" s="4"/>
      <c r="F22" s="4">
        <v>220691.91</v>
      </c>
      <c r="G22" s="19">
        <v>117657.723</v>
      </c>
      <c r="H22" s="4">
        <v>220691.91</v>
      </c>
      <c r="I22" s="4">
        <v>117657.723</v>
      </c>
      <c r="J22" s="6">
        <f t="shared" si="0"/>
        <v>-103034.18700000001</v>
      </c>
      <c r="K22" s="57"/>
      <c r="L22" s="6"/>
      <c r="M22" s="6"/>
      <c r="N22" s="6"/>
      <c r="O22" s="4"/>
      <c r="P22" s="2"/>
      <c r="Q22" s="2"/>
      <c r="R22" s="2"/>
      <c r="S22" s="2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</row>
    <row r="23" spans="1:161" ht="18.75" customHeight="1">
      <c r="A23" s="17">
        <v>7</v>
      </c>
      <c r="B23" s="20" t="s">
        <v>28</v>
      </c>
      <c r="C23" s="21" t="s">
        <v>93</v>
      </c>
      <c r="D23" s="4">
        <v>1</v>
      </c>
      <c r="E23" s="4"/>
      <c r="F23" s="3">
        <f>F24+F27+F32+F45+F51</f>
        <v>11390749.600000001</v>
      </c>
      <c r="G23" s="3">
        <f>G24+G27+G32+G45+G51</f>
        <v>142824.5</v>
      </c>
      <c r="H23" s="4"/>
      <c r="I23" s="4"/>
      <c r="J23" s="4"/>
      <c r="K23" s="4"/>
      <c r="L23" s="3">
        <f>L24+L27+L32+L45+L51</f>
        <v>11390749.600000001</v>
      </c>
      <c r="M23" s="3">
        <f>M24+M27+M32+M45+M51</f>
        <v>229965.5</v>
      </c>
      <c r="N23" s="3">
        <f>M23-L23</f>
        <v>-11160784.100000001</v>
      </c>
      <c r="O23" s="4"/>
      <c r="P23" s="16"/>
      <c r="Q23" s="16"/>
      <c r="R23" s="16"/>
      <c r="S23" s="16"/>
    </row>
    <row r="24" spans="1:161" s="24" customFormat="1" ht="48.75" customHeight="1">
      <c r="A24" s="22" t="s">
        <v>102</v>
      </c>
      <c r="B24" s="23" t="s">
        <v>29</v>
      </c>
      <c r="C24" s="22"/>
      <c r="D24" s="8"/>
      <c r="E24" s="8"/>
      <c r="F24" s="8">
        <f>F25+F26</f>
        <v>5315474.5999999996</v>
      </c>
      <c r="G24" s="8">
        <f>G25+G26</f>
        <v>0</v>
      </c>
      <c r="H24" s="8"/>
      <c r="I24" s="8"/>
      <c r="J24" s="8"/>
      <c r="K24" s="6"/>
      <c r="L24" s="8">
        <f>L25+L26</f>
        <v>5315474.5999999996</v>
      </c>
      <c r="M24" s="4">
        <v>0</v>
      </c>
      <c r="N24" s="4">
        <f t="shared" ref="N24:N87" si="1">M24-L24</f>
        <v>-5315474.5999999996</v>
      </c>
      <c r="O24" s="6"/>
      <c r="P24" s="8"/>
      <c r="Q24" s="8"/>
      <c r="R24" s="8"/>
      <c r="S24" s="8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</row>
    <row r="25" spans="1:161">
      <c r="A25" s="25" t="s">
        <v>186</v>
      </c>
      <c r="B25" s="13" t="s">
        <v>30</v>
      </c>
      <c r="C25" s="21" t="s">
        <v>94</v>
      </c>
      <c r="D25" s="6" t="s">
        <v>167</v>
      </c>
      <c r="E25" s="4"/>
      <c r="F25" s="4">
        <v>2175818.5</v>
      </c>
      <c r="G25" s="4"/>
      <c r="H25" s="4"/>
      <c r="I25" s="4"/>
      <c r="J25" s="4"/>
      <c r="K25" s="6"/>
      <c r="L25" s="4">
        <v>2175818.5</v>
      </c>
      <c r="M25" s="4">
        <v>0</v>
      </c>
      <c r="N25" s="4">
        <f t="shared" si="1"/>
        <v>-2175818.5</v>
      </c>
      <c r="O25" s="6"/>
      <c r="P25" s="16"/>
      <c r="Q25" s="16"/>
      <c r="R25" s="16"/>
      <c r="S25" s="16"/>
    </row>
    <row r="26" spans="1:161">
      <c r="A26" s="25" t="s">
        <v>187</v>
      </c>
      <c r="B26" s="13" t="s">
        <v>31</v>
      </c>
      <c r="C26" s="21" t="s">
        <v>94</v>
      </c>
      <c r="D26" s="6" t="s">
        <v>168</v>
      </c>
      <c r="E26" s="4"/>
      <c r="F26" s="4">
        <v>3139656.1</v>
      </c>
      <c r="G26" s="4"/>
      <c r="H26" s="4"/>
      <c r="I26" s="4"/>
      <c r="J26" s="4"/>
      <c r="K26" s="6"/>
      <c r="L26" s="4">
        <v>3139656.1</v>
      </c>
      <c r="M26" s="4">
        <v>0</v>
      </c>
      <c r="N26" s="4">
        <f t="shared" si="1"/>
        <v>-3139656.1</v>
      </c>
      <c r="O26" s="6"/>
      <c r="P26" s="16"/>
      <c r="Q26" s="16"/>
      <c r="R26" s="16"/>
      <c r="S26" s="16"/>
    </row>
    <row r="27" spans="1:161" s="30" customFormat="1" ht="54.75" customHeight="1">
      <c r="A27" s="26" t="s">
        <v>103</v>
      </c>
      <c r="B27" s="23" t="s">
        <v>32</v>
      </c>
      <c r="C27" s="27"/>
      <c r="D27" s="28"/>
      <c r="E27" s="8"/>
      <c r="F27" s="8">
        <f>F28+F29+F30+F31</f>
        <v>5793699.2000000002</v>
      </c>
      <c r="G27" s="8">
        <f>G28+G29+G30+G31</f>
        <v>142824.5</v>
      </c>
      <c r="H27" s="8"/>
      <c r="I27" s="8"/>
      <c r="J27" s="8"/>
      <c r="K27" s="6"/>
      <c r="L27" s="8">
        <f>L28+L29+L30+L31</f>
        <v>5793699.2000000002</v>
      </c>
      <c r="M27" s="8">
        <f>M28+M29+M30+M31</f>
        <v>229965.5</v>
      </c>
      <c r="N27" s="8">
        <f t="shared" si="1"/>
        <v>-5563733.7000000002</v>
      </c>
      <c r="O27" s="6"/>
      <c r="P27" s="29"/>
      <c r="Q27" s="29"/>
      <c r="R27" s="29"/>
      <c r="S27" s="29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</row>
    <row r="28" spans="1:161">
      <c r="A28" s="17" t="s">
        <v>106</v>
      </c>
      <c r="B28" s="13" t="s">
        <v>33</v>
      </c>
      <c r="C28" s="21" t="s">
        <v>95</v>
      </c>
      <c r="D28" s="6" t="s">
        <v>169</v>
      </c>
      <c r="E28" s="4"/>
      <c r="F28" s="4">
        <v>2022006.8</v>
      </c>
      <c r="G28" s="4"/>
      <c r="H28" s="4"/>
      <c r="I28" s="4"/>
      <c r="J28" s="4"/>
      <c r="K28" s="6"/>
      <c r="L28" s="4">
        <v>2022006.8</v>
      </c>
      <c r="M28" s="4">
        <v>0</v>
      </c>
      <c r="N28" s="4">
        <f t="shared" si="1"/>
        <v>-2022006.8</v>
      </c>
      <c r="O28" s="6"/>
      <c r="P28" s="16"/>
      <c r="Q28" s="16"/>
      <c r="R28" s="16"/>
      <c r="S28" s="16"/>
    </row>
    <row r="29" spans="1:161">
      <c r="A29" s="17" t="s">
        <v>107</v>
      </c>
      <c r="B29" s="13" t="s">
        <v>34</v>
      </c>
      <c r="C29" s="21" t="s">
        <v>95</v>
      </c>
      <c r="D29" s="6" t="s">
        <v>170</v>
      </c>
      <c r="E29" s="4"/>
      <c r="F29" s="4">
        <v>1644609.1</v>
      </c>
      <c r="G29" s="4"/>
      <c r="H29" s="4"/>
      <c r="I29" s="4"/>
      <c r="J29" s="4"/>
      <c r="K29" s="6"/>
      <c r="L29" s="4">
        <v>1644609.1</v>
      </c>
      <c r="M29" s="4">
        <v>87141</v>
      </c>
      <c r="N29" s="4">
        <f t="shared" si="1"/>
        <v>-1557468.1</v>
      </c>
      <c r="O29" s="6"/>
      <c r="P29" s="16"/>
      <c r="Q29" s="16"/>
      <c r="R29" s="16"/>
      <c r="S29" s="16"/>
    </row>
    <row r="30" spans="1:161">
      <c r="A30" s="17" t="s">
        <v>108</v>
      </c>
      <c r="B30" s="13" t="s">
        <v>35</v>
      </c>
      <c r="C30" s="21" t="s">
        <v>95</v>
      </c>
      <c r="D30" s="6" t="s">
        <v>171</v>
      </c>
      <c r="E30" s="4"/>
      <c r="F30" s="4">
        <v>1245946.8</v>
      </c>
      <c r="G30" s="4"/>
      <c r="H30" s="4"/>
      <c r="I30" s="4"/>
      <c r="J30" s="4"/>
      <c r="K30" s="6"/>
      <c r="L30" s="4">
        <v>1245946.8</v>
      </c>
      <c r="M30" s="4">
        <v>0</v>
      </c>
      <c r="N30" s="4">
        <f t="shared" si="1"/>
        <v>-1245946.8</v>
      </c>
      <c r="O30" s="6"/>
      <c r="P30" s="16"/>
      <c r="Q30" s="16"/>
      <c r="R30" s="16"/>
      <c r="S30" s="16"/>
    </row>
    <row r="31" spans="1:161">
      <c r="A31" s="17" t="s">
        <v>109</v>
      </c>
      <c r="B31" s="13" t="s">
        <v>36</v>
      </c>
      <c r="C31" s="21" t="s">
        <v>95</v>
      </c>
      <c r="D31" s="6" t="s">
        <v>172</v>
      </c>
      <c r="E31" s="4"/>
      <c r="F31" s="4">
        <v>881136.5</v>
      </c>
      <c r="G31" s="4">
        <f>I31+M31</f>
        <v>142824.5</v>
      </c>
      <c r="H31" s="4"/>
      <c r="I31" s="4"/>
      <c r="J31" s="4"/>
      <c r="K31" s="6"/>
      <c r="L31" s="4">
        <v>881136.5</v>
      </c>
      <c r="M31" s="4">
        <f>98806+44018.5</f>
        <v>142824.5</v>
      </c>
      <c r="N31" s="4">
        <f t="shared" si="1"/>
        <v>-738312</v>
      </c>
      <c r="O31" s="6"/>
      <c r="P31" s="16"/>
      <c r="Q31" s="16"/>
      <c r="R31" s="16"/>
      <c r="S31" s="16"/>
    </row>
    <row r="32" spans="1:161" s="33" customFormat="1" ht="63" customHeight="1">
      <c r="A32" s="22" t="s">
        <v>104</v>
      </c>
      <c r="B32" s="31" t="s">
        <v>37</v>
      </c>
      <c r="C32" s="32" t="s">
        <v>93</v>
      </c>
      <c r="D32" s="28">
        <v>1</v>
      </c>
      <c r="E32" s="8"/>
      <c r="F32" s="8">
        <f>F33+F37</f>
        <v>224681.3</v>
      </c>
      <c r="G32" s="8"/>
      <c r="H32" s="8"/>
      <c r="I32" s="8"/>
      <c r="J32" s="8"/>
      <c r="K32" s="6"/>
      <c r="L32" s="8">
        <v>224681.3</v>
      </c>
      <c r="M32" s="8">
        <v>0</v>
      </c>
      <c r="N32" s="8">
        <f t="shared" si="1"/>
        <v>-224681.3</v>
      </c>
      <c r="O32" s="6"/>
      <c r="P32" s="5"/>
      <c r="Q32" s="5"/>
      <c r="R32" s="5"/>
      <c r="S32" s="5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</row>
    <row r="33" spans="1:161" ht="45" customHeight="1">
      <c r="A33" s="17" t="s">
        <v>110</v>
      </c>
      <c r="B33" s="13" t="s">
        <v>38</v>
      </c>
      <c r="C33" s="21" t="s">
        <v>93</v>
      </c>
      <c r="D33" s="4">
        <v>1</v>
      </c>
      <c r="E33" s="4"/>
      <c r="F33" s="4">
        <f>F34+F35+F36</f>
        <v>16903.5</v>
      </c>
      <c r="G33" s="4"/>
      <c r="H33" s="4"/>
      <c r="I33" s="4"/>
      <c r="J33" s="4"/>
      <c r="K33" s="6"/>
      <c r="L33" s="4">
        <v>16903.5</v>
      </c>
      <c r="M33" s="4">
        <v>0</v>
      </c>
      <c r="N33" s="4">
        <f t="shared" si="1"/>
        <v>-16903.5</v>
      </c>
      <c r="O33" s="79"/>
      <c r="P33" s="16"/>
      <c r="Q33" s="16"/>
      <c r="R33" s="16"/>
      <c r="S33" s="16"/>
    </row>
    <row r="34" spans="1:161" ht="45" customHeight="1">
      <c r="A34" s="17" t="s">
        <v>188</v>
      </c>
      <c r="B34" s="13" t="s">
        <v>39</v>
      </c>
      <c r="C34" s="21" t="s">
        <v>96</v>
      </c>
      <c r="D34" s="4">
        <v>1</v>
      </c>
      <c r="E34" s="4"/>
      <c r="F34" s="4">
        <v>6000</v>
      </c>
      <c r="G34" s="4"/>
      <c r="H34" s="4"/>
      <c r="I34" s="4"/>
      <c r="J34" s="4"/>
      <c r="K34" s="6"/>
      <c r="L34" s="4">
        <v>6000</v>
      </c>
      <c r="M34" s="4">
        <v>0</v>
      </c>
      <c r="N34" s="4">
        <f t="shared" si="1"/>
        <v>-6000</v>
      </c>
      <c r="O34" s="79"/>
      <c r="P34" s="16"/>
      <c r="Q34" s="16"/>
      <c r="R34" s="16"/>
      <c r="S34" s="16"/>
    </row>
    <row r="35" spans="1:161" ht="45" customHeight="1">
      <c r="A35" s="17" t="s">
        <v>189</v>
      </c>
      <c r="B35" s="13" t="s">
        <v>40</v>
      </c>
      <c r="C35" s="21" t="s">
        <v>90</v>
      </c>
      <c r="D35" s="4">
        <v>1</v>
      </c>
      <c r="E35" s="4"/>
      <c r="F35" s="4">
        <v>6207.9</v>
      </c>
      <c r="G35" s="4"/>
      <c r="H35" s="4"/>
      <c r="I35" s="4"/>
      <c r="J35" s="4"/>
      <c r="K35" s="6"/>
      <c r="L35" s="4">
        <v>6207.9</v>
      </c>
      <c r="M35" s="4">
        <v>0</v>
      </c>
      <c r="N35" s="4">
        <f t="shared" si="1"/>
        <v>-6207.9</v>
      </c>
      <c r="O35" s="79"/>
      <c r="P35" s="16"/>
      <c r="Q35" s="16"/>
      <c r="R35" s="16"/>
      <c r="S35" s="16"/>
    </row>
    <row r="36" spans="1:161" ht="45" customHeight="1">
      <c r="A36" s="17" t="s">
        <v>190</v>
      </c>
      <c r="B36" s="13" t="s">
        <v>41</v>
      </c>
      <c r="C36" s="21" t="s">
        <v>90</v>
      </c>
      <c r="D36" s="4">
        <v>2</v>
      </c>
      <c r="E36" s="4"/>
      <c r="F36" s="4">
        <v>4695.6000000000004</v>
      </c>
      <c r="G36" s="4"/>
      <c r="H36" s="4"/>
      <c r="I36" s="4"/>
      <c r="J36" s="4"/>
      <c r="K36" s="6"/>
      <c r="L36" s="4">
        <v>4695.6000000000004</v>
      </c>
      <c r="M36" s="4">
        <v>0</v>
      </c>
      <c r="N36" s="4">
        <f t="shared" si="1"/>
        <v>-4695.6000000000004</v>
      </c>
      <c r="O36" s="79"/>
      <c r="P36" s="16"/>
      <c r="Q36" s="16"/>
      <c r="R36" s="16"/>
      <c r="S36" s="16"/>
    </row>
    <row r="37" spans="1:161" ht="45" customHeight="1">
      <c r="A37" s="34" t="s">
        <v>191</v>
      </c>
      <c r="B37" s="13" t="s">
        <v>42</v>
      </c>
      <c r="C37" s="21" t="s">
        <v>90</v>
      </c>
      <c r="D37" s="4">
        <v>1</v>
      </c>
      <c r="E37" s="4"/>
      <c r="F37" s="4">
        <f>F38+F43</f>
        <v>207777.8</v>
      </c>
      <c r="G37" s="4"/>
      <c r="H37" s="4"/>
      <c r="I37" s="4"/>
      <c r="J37" s="4"/>
      <c r="K37" s="6"/>
      <c r="L37" s="4">
        <v>207777.8</v>
      </c>
      <c r="M37" s="4">
        <v>0</v>
      </c>
      <c r="N37" s="4">
        <f t="shared" si="1"/>
        <v>-207777.8</v>
      </c>
      <c r="O37" s="79"/>
      <c r="P37" s="16"/>
      <c r="Q37" s="16"/>
      <c r="R37" s="16"/>
      <c r="S37" s="16"/>
    </row>
    <row r="38" spans="1:161" ht="45" customHeight="1">
      <c r="A38" s="17" t="s">
        <v>192</v>
      </c>
      <c r="B38" s="13" t="s">
        <v>43</v>
      </c>
      <c r="C38" s="21"/>
      <c r="D38" s="4"/>
      <c r="E38" s="4"/>
      <c r="F38" s="4">
        <f>F39+F40+F41+F42</f>
        <v>190641.8</v>
      </c>
      <c r="G38" s="4"/>
      <c r="H38" s="4"/>
      <c r="I38" s="4"/>
      <c r="J38" s="4"/>
      <c r="K38" s="6"/>
      <c r="L38" s="4">
        <v>190641.8</v>
      </c>
      <c r="M38" s="4">
        <v>0</v>
      </c>
      <c r="N38" s="4">
        <f t="shared" si="1"/>
        <v>-190641.8</v>
      </c>
      <c r="O38" s="79"/>
      <c r="P38" s="16"/>
      <c r="Q38" s="16"/>
      <c r="R38" s="16"/>
      <c r="S38" s="16"/>
    </row>
    <row r="39" spans="1:161" ht="45" customHeight="1">
      <c r="A39" s="17"/>
      <c r="B39" s="13" t="s">
        <v>44</v>
      </c>
      <c r="C39" s="21" t="s">
        <v>90</v>
      </c>
      <c r="D39" s="4">
        <v>150</v>
      </c>
      <c r="E39" s="4"/>
      <c r="F39" s="4">
        <v>91392</v>
      </c>
      <c r="G39" s="4"/>
      <c r="H39" s="4"/>
      <c r="I39" s="4"/>
      <c r="J39" s="4"/>
      <c r="K39" s="6"/>
      <c r="L39" s="4">
        <v>91392</v>
      </c>
      <c r="M39" s="4">
        <v>0</v>
      </c>
      <c r="N39" s="4">
        <f t="shared" si="1"/>
        <v>-91392</v>
      </c>
      <c r="O39" s="79"/>
      <c r="P39" s="16"/>
      <c r="Q39" s="16"/>
      <c r="R39" s="16"/>
      <c r="S39" s="16"/>
    </row>
    <row r="40" spans="1:161" ht="45" customHeight="1">
      <c r="A40" s="17"/>
      <c r="B40" s="13" t="s">
        <v>45</v>
      </c>
      <c r="C40" s="21" t="s">
        <v>90</v>
      </c>
      <c r="D40" s="4">
        <v>150</v>
      </c>
      <c r="E40" s="4"/>
      <c r="F40" s="4">
        <v>60928</v>
      </c>
      <c r="G40" s="4"/>
      <c r="H40" s="4"/>
      <c r="I40" s="4"/>
      <c r="J40" s="4"/>
      <c r="K40" s="6"/>
      <c r="L40" s="4">
        <v>60928</v>
      </c>
      <c r="M40" s="4">
        <v>0</v>
      </c>
      <c r="N40" s="4">
        <f t="shared" si="1"/>
        <v>-60928</v>
      </c>
      <c r="O40" s="79"/>
      <c r="P40" s="16"/>
      <c r="Q40" s="16"/>
      <c r="R40" s="16"/>
      <c r="S40" s="16"/>
    </row>
    <row r="41" spans="1:161" ht="45" customHeight="1">
      <c r="A41" s="17"/>
      <c r="B41" s="13" t="s">
        <v>46</v>
      </c>
      <c r="C41" s="21" t="s">
        <v>90</v>
      </c>
      <c r="D41" s="4">
        <v>150</v>
      </c>
      <c r="E41" s="4"/>
      <c r="F41" s="4">
        <v>30464</v>
      </c>
      <c r="G41" s="4"/>
      <c r="H41" s="4"/>
      <c r="I41" s="4"/>
      <c r="J41" s="4"/>
      <c r="K41" s="6"/>
      <c r="L41" s="4">
        <v>30464</v>
      </c>
      <c r="M41" s="4">
        <v>0</v>
      </c>
      <c r="N41" s="4">
        <f t="shared" si="1"/>
        <v>-30464</v>
      </c>
      <c r="O41" s="79"/>
      <c r="P41" s="16"/>
      <c r="Q41" s="16"/>
      <c r="R41" s="16"/>
      <c r="S41" s="16"/>
    </row>
    <row r="42" spans="1:161" ht="45" customHeight="1">
      <c r="A42" s="17"/>
      <c r="B42" s="13" t="s">
        <v>47</v>
      </c>
      <c r="C42" s="21" t="s">
        <v>90</v>
      </c>
      <c r="D42" s="4">
        <v>150</v>
      </c>
      <c r="E42" s="4"/>
      <c r="F42" s="4">
        <v>7857.8</v>
      </c>
      <c r="G42" s="4"/>
      <c r="H42" s="4"/>
      <c r="I42" s="4"/>
      <c r="J42" s="4"/>
      <c r="K42" s="6"/>
      <c r="L42" s="4">
        <v>7857.8</v>
      </c>
      <c r="M42" s="4">
        <v>0</v>
      </c>
      <c r="N42" s="4">
        <f t="shared" si="1"/>
        <v>-7857.8</v>
      </c>
      <c r="O42" s="79"/>
      <c r="P42" s="16"/>
      <c r="Q42" s="16"/>
      <c r="R42" s="16"/>
      <c r="S42" s="16"/>
    </row>
    <row r="43" spans="1:161" ht="45" customHeight="1">
      <c r="A43" s="17" t="s">
        <v>193</v>
      </c>
      <c r="B43" s="13" t="s">
        <v>48</v>
      </c>
      <c r="C43" s="21"/>
      <c r="D43" s="4"/>
      <c r="E43" s="4"/>
      <c r="F43" s="4">
        <f>F44</f>
        <v>17136</v>
      </c>
      <c r="G43" s="4"/>
      <c r="H43" s="4"/>
      <c r="I43" s="4"/>
      <c r="J43" s="4"/>
      <c r="K43" s="6"/>
      <c r="L43" s="4">
        <v>17136</v>
      </c>
      <c r="M43" s="4">
        <v>0</v>
      </c>
      <c r="N43" s="4">
        <f t="shared" si="1"/>
        <v>-17136</v>
      </c>
      <c r="O43" s="79"/>
      <c r="P43" s="16"/>
      <c r="Q43" s="16"/>
      <c r="R43" s="16"/>
      <c r="S43" s="16"/>
    </row>
    <row r="44" spans="1:161" ht="45" customHeight="1">
      <c r="A44" s="17"/>
      <c r="B44" s="13" t="s">
        <v>49</v>
      </c>
      <c r="C44" s="21" t="s">
        <v>90</v>
      </c>
      <c r="D44" s="4">
        <v>30</v>
      </c>
      <c r="E44" s="4"/>
      <c r="F44" s="4">
        <v>17136</v>
      </c>
      <c r="G44" s="4"/>
      <c r="H44" s="4"/>
      <c r="I44" s="4"/>
      <c r="J44" s="4"/>
      <c r="K44" s="6"/>
      <c r="L44" s="4">
        <v>17136</v>
      </c>
      <c r="M44" s="4">
        <v>0</v>
      </c>
      <c r="N44" s="4">
        <f t="shared" si="1"/>
        <v>-17136</v>
      </c>
      <c r="O44" s="79"/>
      <c r="P44" s="16"/>
      <c r="Q44" s="16"/>
      <c r="R44" s="16"/>
      <c r="S44" s="16"/>
    </row>
    <row r="45" spans="1:161" s="35" customFormat="1" ht="65.25" customHeight="1">
      <c r="A45" s="22" t="s">
        <v>105</v>
      </c>
      <c r="B45" s="23" t="s">
        <v>50</v>
      </c>
      <c r="C45" s="22" t="s">
        <v>93</v>
      </c>
      <c r="D45" s="8">
        <v>1</v>
      </c>
      <c r="E45" s="8"/>
      <c r="F45" s="8">
        <f>F47+F48+F49+F50</f>
        <v>10331.9</v>
      </c>
      <c r="G45" s="8">
        <f>G47+G48+G49+G50</f>
        <v>0</v>
      </c>
      <c r="H45" s="8"/>
      <c r="I45" s="8"/>
      <c r="J45" s="8"/>
      <c r="K45" s="6"/>
      <c r="L45" s="8">
        <f>L47+L48+L49+L50</f>
        <v>10331.9</v>
      </c>
      <c r="M45" s="8">
        <f>M47+M48+M49+M50</f>
        <v>0</v>
      </c>
      <c r="N45" s="8">
        <f t="shared" si="1"/>
        <v>-10331.9</v>
      </c>
      <c r="O45" s="79"/>
      <c r="P45" s="3"/>
      <c r="Q45" s="3"/>
      <c r="R45" s="3"/>
      <c r="S45" s="3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</row>
    <row r="46" spans="1:161" ht="34.5" customHeight="1">
      <c r="A46" s="17"/>
      <c r="B46" s="13" t="s">
        <v>51</v>
      </c>
      <c r="C46" s="21"/>
      <c r="D46" s="4"/>
      <c r="E46" s="4"/>
      <c r="F46" s="4"/>
      <c r="G46" s="4"/>
      <c r="H46" s="4"/>
      <c r="I46" s="4"/>
      <c r="J46" s="4"/>
      <c r="K46" s="6"/>
      <c r="L46" s="4">
        <v>10331.9</v>
      </c>
      <c r="M46" s="4">
        <v>0</v>
      </c>
      <c r="N46" s="4">
        <f t="shared" si="1"/>
        <v>-10331.9</v>
      </c>
      <c r="O46" s="79"/>
      <c r="P46" s="16"/>
      <c r="Q46" s="16"/>
      <c r="R46" s="16"/>
      <c r="S46" s="16"/>
    </row>
    <row r="47" spans="1:161" ht="15" customHeight="1">
      <c r="A47" s="17" t="s">
        <v>111</v>
      </c>
      <c r="B47" s="13" t="s">
        <v>52</v>
      </c>
      <c r="C47" s="21" t="s">
        <v>90</v>
      </c>
      <c r="D47" s="4">
        <v>13</v>
      </c>
      <c r="E47" s="4"/>
      <c r="F47" s="4">
        <v>4729.3999999999996</v>
      </c>
      <c r="G47" s="4"/>
      <c r="H47" s="4"/>
      <c r="I47" s="4"/>
      <c r="J47" s="4"/>
      <c r="K47" s="6"/>
      <c r="L47" s="4">
        <v>4729.3999999999996</v>
      </c>
      <c r="M47" s="4">
        <v>0</v>
      </c>
      <c r="N47" s="4">
        <f t="shared" si="1"/>
        <v>-4729.3999999999996</v>
      </c>
      <c r="O47" s="79"/>
      <c r="P47" s="16"/>
      <c r="Q47" s="16"/>
      <c r="R47" s="16"/>
      <c r="S47" s="16"/>
    </row>
    <row r="48" spans="1:161" ht="15" customHeight="1">
      <c r="A48" s="17" t="s">
        <v>112</v>
      </c>
      <c r="B48" s="13" t="s">
        <v>53</v>
      </c>
      <c r="C48" s="21" t="s">
        <v>97</v>
      </c>
      <c r="D48" s="4">
        <v>9</v>
      </c>
      <c r="E48" s="4"/>
      <c r="F48" s="4">
        <v>1964.5</v>
      </c>
      <c r="G48" s="4"/>
      <c r="H48" s="4"/>
      <c r="I48" s="4"/>
      <c r="J48" s="4"/>
      <c r="K48" s="6"/>
      <c r="L48" s="4">
        <v>1964.5</v>
      </c>
      <c r="M48" s="4">
        <v>0</v>
      </c>
      <c r="N48" s="4">
        <f t="shared" si="1"/>
        <v>-1964.5</v>
      </c>
      <c r="O48" s="79"/>
      <c r="P48" s="16"/>
      <c r="Q48" s="16"/>
      <c r="R48" s="16"/>
      <c r="S48" s="16"/>
    </row>
    <row r="49" spans="1:161">
      <c r="A49" s="17" t="s">
        <v>113</v>
      </c>
      <c r="B49" s="13" t="s">
        <v>54</v>
      </c>
      <c r="C49" s="21" t="s">
        <v>90</v>
      </c>
      <c r="D49" s="4">
        <v>1</v>
      </c>
      <c r="E49" s="4"/>
      <c r="F49" s="4">
        <v>2910.4</v>
      </c>
      <c r="G49" s="4"/>
      <c r="H49" s="4"/>
      <c r="I49" s="4"/>
      <c r="J49" s="4"/>
      <c r="K49" s="6"/>
      <c r="L49" s="4">
        <v>2910.4</v>
      </c>
      <c r="M49" s="4">
        <v>0</v>
      </c>
      <c r="N49" s="4">
        <f t="shared" si="1"/>
        <v>-2910.4</v>
      </c>
      <c r="O49" s="79"/>
      <c r="P49" s="16"/>
      <c r="Q49" s="16"/>
      <c r="R49" s="16"/>
      <c r="S49" s="16"/>
    </row>
    <row r="50" spans="1:161">
      <c r="A50" s="17" t="s">
        <v>114</v>
      </c>
      <c r="B50" s="13" t="s">
        <v>55</v>
      </c>
      <c r="C50" s="21" t="s">
        <v>90</v>
      </c>
      <c r="D50" s="4">
        <v>1</v>
      </c>
      <c r="E50" s="4"/>
      <c r="F50" s="4">
        <v>727.6</v>
      </c>
      <c r="G50" s="4"/>
      <c r="H50" s="4"/>
      <c r="I50" s="4"/>
      <c r="J50" s="4"/>
      <c r="K50" s="6"/>
      <c r="L50" s="4">
        <v>727.6</v>
      </c>
      <c r="M50" s="4">
        <v>0</v>
      </c>
      <c r="N50" s="4">
        <f t="shared" si="1"/>
        <v>-727.6</v>
      </c>
      <c r="O50" s="79"/>
      <c r="P50" s="16"/>
      <c r="Q50" s="16"/>
      <c r="R50" s="16"/>
      <c r="S50" s="16"/>
    </row>
    <row r="51" spans="1:161" s="38" customFormat="1" ht="32.25" customHeight="1">
      <c r="A51" s="22" t="s">
        <v>115</v>
      </c>
      <c r="B51" s="31" t="s">
        <v>56</v>
      </c>
      <c r="C51" s="36" t="s">
        <v>93</v>
      </c>
      <c r="D51" s="3">
        <v>1</v>
      </c>
      <c r="E51" s="3"/>
      <c r="F51" s="8">
        <f>F53+F54+F55+F56</f>
        <v>46562.600000000006</v>
      </c>
      <c r="G51" s="8">
        <f>G53+G54+G55+G56</f>
        <v>0</v>
      </c>
      <c r="H51" s="3"/>
      <c r="I51" s="3"/>
      <c r="J51" s="3"/>
      <c r="K51" s="6"/>
      <c r="L51" s="8">
        <f>L53+L54+L55+L56</f>
        <v>46562.600000000006</v>
      </c>
      <c r="M51" s="8">
        <f>M53+M54+M55+M56</f>
        <v>0</v>
      </c>
      <c r="N51" s="8">
        <f t="shared" si="1"/>
        <v>-46562.600000000006</v>
      </c>
      <c r="O51" s="79"/>
      <c r="P51" s="37"/>
      <c r="Q51" s="37"/>
      <c r="R51" s="37"/>
      <c r="S51" s="37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</row>
    <row r="52" spans="1:161" ht="32.25" customHeight="1">
      <c r="A52" s="17"/>
      <c r="B52" s="13" t="s">
        <v>57</v>
      </c>
      <c r="C52" s="21" t="s">
        <v>98</v>
      </c>
      <c r="D52" s="4">
        <v>1</v>
      </c>
      <c r="E52" s="4"/>
      <c r="F52" s="4">
        <f>F51</f>
        <v>46562.600000000006</v>
      </c>
      <c r="G52" s="4"/>
      <c r="H52" s="4"/>
      <c r="I52" s="4"/>
      <c r="J52" s="4"/>
      <c r="K52" s="6"/>
      <c r="L52" s="4">
        <v>46562.600000000006</v>
      </c>
      <c r="M52" s="4">
        <v>0</v>
      </c>
      <c r="N52" s="4">
        <f t="shared" si="1"/>
        <v>-46562.600000000006</v>
      </c>
      <c r="O52" s="79"/>
      <c r="P52" s="16"/>
      <c r="Q52" s="16"/>
      <c r="R52" s="16"/>
      <c r="S52" s="16"/>
    </row>
    <row r="53" spans="1:161" ht="32.25" customHeight="1">
      <c r="A53" s="17" t="s">
        <v>116</v>
      </c>
      <c r="B53" s="13" t="s">
        <v>58</v>
      </c>
      <c r="C53" s="21" t="s">
        <v>90</v>
      </c>
      <c r="D53" s="4">
        <v>3</v>
      </c>
      <c r="E53" s="4"/>
      <c r="F53" s="4">
        <v>26244.84</v>
      </c>
      <c r="G53" s="4"/>
      <c r="H53" s="4"/>
      <c r="I53" s="4"/>
      <c r="J53" s="4"/>
      <c r="K53" s="6"/>
      <c r="L53" s="4">
        <v>26244.84</v>
      </c>
      <c r="M53" s="4">
        <v>0</v>
      </c>
      <c r="N53" s="4">
        <f t="shared" si="1"/>
        <v>-26244.84</v>
      </c>
      <c r="O53" s="79"/>
      <c r="P53" s="16"/>
      <c r="Q53" s="16"/>
      <c r="R53" s="16"/>
      <c r="S53" s="16"/>
    </row>
    <row r="54" spans="1:161" ht="32.25" customHeight="1">
      <c r="A54" s="17" t="s">
        <v>117</v>
      </c>
      <c r="B54" s="13" t="s">
        <v>53</v>
      </c>
      <c r="C54" s="21" t="s">
        <v>97</v>
      </c>
      <c r="D54" s="4">
        <v>3</v>
      </c>
      <c r="E54" s="4"/>
      <c r="F54" s="4">
        <v>8870.82</v>
      </c>
      <c r="G54" s="4"/>
      <c r="H54" s="4"/>
      <c r="I54" s="4"/>
      <c r="J54" s="4"/>
      <c r="K54" s="6"/>
      <c r="L54" s="4">
        <v>8870.82</v>
      </c>
      <c r="M54" s="4">
        <v>0</v>
      </c>
      <c r="N54" s="4">
        <f t="shared" si="1"/>
        <v>-8870.82</v>
      </c>
      <c r="O54" s="79"/>
      <c r="P54" s="16"/>
      <c r="Q54" s="16"/>
      <c r="R54" s="16"/>
      <c r="S54" s="16"/>
    </row>
    <row r="55" spans="1:161" ht="32.25" customHeight="1">
      <c r="A55" s="17" t="s">
        <v>118</v>
      </c>
      <c r="B55" s="13" t="s">
        <v>59</v>
      </c>
      <c r="C55" s="21" t="s">
        <v>99</v>
      </c>
      <c r="D55" s="4">
        <v>16</v>
      </c>
      <c r="E55" s="4"/>
      <c r="F55" s="4">
        <v>10804.64</v>
      </c>
      <c r="G55" s="4"/>
      <c r="H55" s="4"/>
      <c r="I55" s="4"/>
      <c r="J55" s="4"/>
      <c r="K55" s="6"/>
      <c r="L55" s="4">
        <v>10804.64</v>
      </c>
      <c r="M55" s="4">
        <v>0</v>
      </c>
      <c r="N55" s="4">
        <f t="shared" si="1"/>
        <v>-10804.64</v>
      </c>
      <c r="O55" s="79"/>
      <c r="P55" s="16"/>
      <c r="Q55" s="16"/>
      <c r="R55" s="16"/>
      <c r="S55" s="16"/>
    </row>
    <row r="56" spans="1:161" ht="32.25" customHeight="1">
      <c r="A56" s="17" t="s">
        <v>119</v>
      </c>
      <c r="B56" s="13" t="s">
        <v>60</v>
      </c>
      <c r="C56" s="21" t="s">
        <v>99</v>
      </c>
      <c r="D56" s="4">
        <v>1</v>
      </c>
      <c r="E56" s="4"/>
      <c r="F56" s="4">
        <v>642.29999999999995</v>
      </c>
      <c r="G56" s="4"/>
      <c r="H56" s="4"/>
      <c r="I56" s="4"/>
      <c r="J56" s="4"/>
      <c r="K56" s="6"/>
      <c r="L56" s="4">
        <v>642.29999999999995</v>
      </c>
      <c r="M56" s="4">
        <v>0</v>
      </c>
      <c r="N56" s="4">
        <f t="shared" si="1"/>
        <v>-642.29999999999995</v>
      </c>
      <c r="O56" s="79"/>
      <c r="P56" s="16"/>
      <c r="Q56" s="16"/>
      <c r="R56" s="16"/>
      <c r="S56" s="16"/>
    </row>
    <row r="57" spans="1:161" ht="41.4">
      <c r="A57" s="15">
        <v>8</v>
      </c>
      <c r="B57" s="20" t="s">
        <v>61</v>
      </c>
      <c r="C57" s="18" t="s">
        <v>100</v>
      </c>
      <c r="D57" s="4">
        <v>15.989000000000001</v>
      </c>
      <c r="E57" s="4"/>
      <c r="F57" s="3">
        <f>F58+F64+F68+F74+F101</f>
        <v>27929166.829999998</v>
      </c>
      <c r="G57" s="3">
        <f>G58+G64+G68+G74+G101</f>
        <v>2924884.0290000001</v>
      </c>
      <c r="H57" s="4"/>
      <c r="I57" s="4"/>
      <c r="J57" s="4"/>
      <c r="K57" s="6"/>
      <c r="L57" s="4">
        <f>L58+L64+L68+L74+L101</f>
        <v>27929166.829999998</v>
      </c>
      <c r="M57" s="4">
        <f>M58+M64+M68+M74+M101</f>
        <v>2924884.0290000001</v>
      </c>
      <c r="N57" s="4">
        <f t="shared" si="1"/>
        <v>-25004282.800999999</v>
      </c>
      <c r="O57" s="6"/>
      <c r="P57" s="16"/>
      <c r="Q57" s="16"/>
      <c r="R57" s="16"/>
      <c r="S57" s="16"/>
    </row>
    <row r="58" spans="1:161">
      <c r="A58" s="17" t="s">
        <v>120</v>
      </c>
      <c r="B58" s="13" t="s">
        <v>62</v>
      </c>
      <c r="C58" s="21"/>
      <c r="D58" s="4"/>
      <c r="E58" s="4"/>
      <c r="F58" s="4">
        <f>F59+F60+F61+F62+F63</f>
        <v>11677819</v>
      </c>
      <c r="G58" s="4">
        <f>G59+G60+G61+G62+G63</f>
        <v>418885</v>
      </c>
      <c r="H58" s="4"/>
      <c r="I58" s="4"/>
      <c r="J58" s="4"/>
      <c r="K58" s="6"/>
      <c r="L58" s="4">
        <f>L59+L60+L61+L62+L63</f>
        <v>11677819</v>
      </c>
      <c r="M58" s="4">
        <f>M59+M60+M61+M62+M63</f>
        <v>418885</v>
      </c>
      <c r="N58" s="4">
        <f t="shared" si="1"/>
        <v>-11258934</v>
      </c>
      <c r="O58" s="6"/>
      <c r="P58" s="16"/>
      <c r="Q58" s="16"/>
      <c r="R58" s="16"/>
      <c r="S58" s="16"/>
    </row>
    <row r="59" spans="1:161" ht="27.6">
      <c r="A59" s="17" t="s">
        <v>121</v>
      </c>
      <c r="B59" s="13" t="s">
        <v>63</v>
      </c>
      <c r="C59" s="21" t="s">
        <v>95</v>
      </c>
      <c r="D59" s="4" t="s">
        <v>173</v>
      </c>
      <c r="E59" s="4"/>
      <c r="F59" s="4">
        <v>2421022</v>
      </c>
      <c r="G59" s="4">
        <f>I59+M59</f>
        <v>418885</v>
      </c>
      <c r="H59" s="4"/>
      <c r="I59" s="4"/>
      <c r="J59" s="4"/>
      <c r="K59" s="6"/>
      <c r="L59" s="4">
        <v>2421022</v>
      </c>
      <c r="M59" s="4">
        <f>285402+133483</f>
        <v>418885</v>
      </c>
      <c r="N59" s="4">
        <f t="shared" si="1"/>
        <v>-2002137</v>
      </c>
      <c r="O59" s="6"/>
      <c r="P59" s="16"/>
      <c r="Q59" s="16"/>
      <c r="R59" s="16"/>
      <c r="S59" s="16"/>
    </row>
    <row r="60" spans="1:161" ht="27.6">
      <c r="A60" s="17" t="s">
        <v>122</v>
      </c>
      <c r="B60" s="13" t="s">
        <v>64</v>
      </c>
      <c r="C60" s="21" t="s">
        <v>95</v>
      </c>
      <c r="D60" s="4" t="s">
        <v>174</v>
      </c>
      <c r="E60" s="4"/>
      <c r="F60" s="4">
        <v>2590735</v>
      </c>
      <c r="G60" s="4"/>
      <c r="H60" s="4"/>
      <c r="I60" s="4"/>
      <c r="J60" s="4"/>
      <c r="K60" s="6"/>
      <c r="L60" s="4">
        <v>2590735</v>
      </c>
      <c r="M60" s="4">
        <v>0</v>
      </c>
      <c r="N60" s="4">
        <f t="shared" si="1"/>
        <v>-2590735</v>
      </c>
      <c r="O60" s="6"/>
      <c r="P60" s="16"/>
      <c r="Q60" s="16"/>
      <c r="R60" s="16"/>
      <c r="S60" s="16"/>
    </row>
    <row r="61" spans="1:161" ht="27.6">
      <c r="A61" s="17" t="s">
        <v>123</v>
      </c>
      <c r="B61" s="13" t="s">
        <v>65</v>
      </c>
      <c r="C61" s="21" t="s">
        <v>95</v>
      </c>
      <c r="D61" s="4" t="s">
        <v>175</v>
      </c>
      <c r="E61" s="4"/>
      <c r="F61" s="4">
        <v>2551821</v>
      </c>
      <c r="G61" s="4"/>
      <c r="H61" s="4"/>
      <c r="I61" s="4"/>
      <c r="J61" s="4"/>
      <c r="K61" s="6"/>
      <c r="L61" s="4">
        <v>2551821</v>
      </c>
      <c r="M61" s="4">
        <v>0</v>
      </c>
      <c r="N61" s="4">
        <f t="shared" si="1"/>
        <v>-2551821</v>
      </c>
      <c r="O61" s="6"/>
      <c r="P61" s="16"/>
      <c r="Q61" s="16"/>
      <c r="R61" s="16"/>
      <c r="S61" s="16"/>
    </row>
    <row r="62" spans="1:161" ht="27.6">
      <c r="A62" s="17" t="s">
        <v>124</v>
      </c>
      <c r="B62" s="13" t="s">
        <v>66</v>
      </c>
      <c r="C62" s="21" t="s">
        <v>95</v>
      </c>
      <c r="D62" s="4" t="s">
        <v>176</v>
      </c>
      <c r="E62" s="4"/>
      <c r="F62" s="4">
        <v>3363045</v>
      </c>
      <c r="G62" s="4"/>
      <c r="H62" s="4"/>
      <c r="I62" s="4"/>
      <c r="J62" s="4"/>
      <c r="K62" s="6"/>
      <c r="L62" s="4">
        <v>3363045</v>
      </c>
      <c r="M62" s="4">
        <v>0</v>
      </c>
      <c r="N62" s="4">
        <f t="shared" si="1"/>
        <v>-3363045</v>
      </c>
      <c r="O62" s="6"/>
      <c r="P62" s="16"/>
      <c r="Q62" s="16"/>
      <c r="R62" s="16"/>
      <c r="S62" s="16"/>
    </row>
    <row r="63" spans="1:161" ht="27.6">
      <c r="A63" s="17" t="s">
        <v>125</v>
      </c>
      <c r="B63" s="13" t="s">
        <v>67</v>
      </c>
      <c r="C63" s="21" t="s">
        <v>95</v>
      </c>
      <c r="D63" s="4" t="s">
        <v>177</v>
      </c>
      <c r="E63" s="4"/>
      <c r="F63" s="4">
        <v>751196</v>
      </c>
      <c r="G63" s="4"/>
      <c r="H63" s="4"/>
      <c r="I63" s="4"/>
      <c r="J63" s="4"/>
      <c r="K63" s="6"/>
      <c r="L63" s="4">
        <v>751196</v>
      </c>
      <c r="M63" s="4">
        <v>0</v>
      </c>
      <c r="N63" s="4">
        <f t="shared" si="1"/>
        <v>-751196</v>
      </c>
      <c r="O63" s="6"/>
      <c r="P63" s="16"/>
      <c r="Q63" s="16"/>
      <c r="R63" s="16"/>
      <c r="S63" s="16"/>
    </row>
    <row r="64" spans="1:161">
      <c r="A64" s="17" t="s">
        <v>126</v>
      </c>
      <c r="B64" s="13" t="s">
        <v>68</v>
      </c>
      <c r="C64" s="21"/>
      <c r="D64" s="4"/>
      <c r="E64" s="4"/>
      <c r="F64" s="4">
        <f>F65+F66+F67</f>
        <v>9793243</v>
      </c>
      <c r="G64" s="4">
        <f>G65+G66+G67</f>
        <v>0</v>
      </c>
      <c r="H64" s="4"/>
      <c r="I64" s="4"/>
      <c r="J64" s="4"/>
      <c r="K64" s="6"/>
      <c r="L64" s="4">
        <f>L65+L66+L67</f>
        <v>9793243</v>
      </c>
      <c r="M64" s="4">
        <f>M65+M66+M67</f>
        <v>0</v>
      </c>
      <c r="N64" s="4">
        <f t="shared" si="1"/>
        <v>-9793243</v>
      </c>
      <c r="O64" s="6"/>
      <c r="P64" s="16"/>
      <c r="Q64" s="16"/>
      <c r="R64" s="16"/>
      <c r="S64" s="16"/>
    </row>
    <row r="65" spans="1:161" ht="27.6">
      <c r="A65" s="17" t="s">
        <v>127</v>
      </c>
      <c r="B65" s="13" t="s">
        <v>69</v>
      </c>
      <c r="C65" s="21" t="s">
        <v>95</v>
      </c>
      <c r="D65" s="4" t="s">
        <v>178</v>
      </c>
      <c r="E65" s="4"/>
      <c r="F65" s="4">
        <v>6107129</v>
      </c>
      <c r="G65" s="4"/>
      <c r="H65" s="4"/>
      <c r="I65" s="4"/>
      <c r="J65" s="4"/>
      <c r="K65" s="6"/>
      <c r="L65" s="4">
        <v>6107129</v>
      </c>
      <c r="M65" s="4">
        <v>0</v>
      </c>
      <c r="N65" s="4">
        <f t="shared" si="1"/>
        <v>-6107129</v>
      </c>
      <c r="O65" s="6"/>
      <c r="P65" s="16"/>
      <c r="Q65" s="16"/>
      <c r="R65" s="16"/>
      <c r="S65" s="16"/>
    </row>
    <row r="66" spans="1:161" ht="78" customHeight="1">
      <c r="A66" s="17" t="s">
        <v>128</v>
      </c>
      <c r="B66" s="13" t="s">
        <v>70</v>
      </c>
      <c r="C66" s="21" t="s">
        <v>95</v>
      </c>
      <c r="D66" s="4" t="s">
        <v>179</v>
      </c>
      <c r="E66" s="4"/>
      <c r="F66" s="4">
        <v>236130</v>
      </c>
      <c r="G66" s="4"/>
      <c r="H66" s="4"/>
      <c r="I66" s="4"/>
      <c r="J66" s="4"/>
      <c r="K66" s="6"/>
      <c r="L66" s="4">
        <v>236130</v>
      </c>
      <c r="M66" s="4">
        <v>0</v>
      </c>
      <c r="N66" s="4">
        <f t="shared" si="1"/>
        <v>-236130</v>
      </c>
      <c r="O66" s="6"/>
      <c r="P66" s="16"/>
      <c r="Q66" s="16"/>
      <c r="R66" s="16"/>
      <c r="S66" s="16"/>
    </row>
    <row r="67" spans="1:161" ht="57" customHeight="1">
      <c r="A67" s="17" t="s">
        <v>129</v>
      </c>
      <c r="B67" s="13" t="s">
        <v>71</v>
      </c>
      <c r="C67" s="21" t="s">
        <v>95</v>
      </c>
      <c r="D67" s="4" t="s">
        <v>180</v>
      </c>
      <c r="E67" s="4"/>
      <c r="F67" s="4">
        <v>3449984</v>
      </c>
      <c r="G67" s="4"/>
      <c r="H67" s="4"/>
      <c r="I67" s="4"/>
      <c r="J67" s="4"/>
      <c r="K67" s="6"/>
      <c r="L67" s="4">
        <v>3449984</v>
      </c>
      <c r="M67" s="4">
        <v>0</v>
      </c>
      <c r="N67" s="4">
        <f t="shared" si="1"/>
        <v>-3449984</v>
      </c>
      <c r="O67" s="6"/>
      <c r="P67" s="16"/>
      <c r="Q67" s="16"/>
      <c r="R67" s="16"/>
      <c r="S67" s="16"/>
    </row>
    <row r="68" spans="1:161" s="10" customFormat="1">
      <c r="A68" s="17" t="s">
        <v>130</v>
      </c>
      <c r="B68" s="13" t="s">
        <v>72</v>
      </c>
      <c r="C68" s="18"/>
      <c r="D68" s="4"/>
      <c r="E68" s="4"/>
      <c r="F68" s="4">
        <f>F69+F70+F71+F72+F73</f>
        <v>4028306</v>
      </c>
      <c r="G68" s="4">
        <f t="shared" ref="G68" si="2">G69+G70+G71+G72+G73</f>
        <v>550958.02899999998</v>
      </c>
      <c r="H68" s="4"/>
      <c r="I68" s="4"/>
      <c r="J68" s="4"/>
      <c r="K68" s="6"/>
      <c r="L68" s="4">
        <f t="shared" ref="L68" si="3">L69+L70+L71+L72+L73</f>
        <v>4028306</v>
      </c>
      <c r="M68" s="4">
        <f>M69+M70+M71+M72+M73</f>
        <v>550958.02899999998</v>
      </c>
      <c r="N68" s="4">
        <f t="shared" si="1"/>
        <v>-3477347.9709999999</v>
      </c>
      <c r="O68" s="6"/>
      <c r="P68" s="2"/>
      <c r="Q68" s="2"/>
      <c r="R68" s="2"/>
      <c r="S68" s="2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</row>
    <row r="69" spans="1:161" ht="27.6">
      <c r="A69" s="17" t="s">
        <v>131</v>
      </c>
      <c r="B69" s="13" t="s">
        <v>73</v>
      </c>
      <c r="C69" s="21" t="s">
        <v>95</v>
      </c>
      <c r="D69" s="4" t="s">
        <v>181</v>
      </c>
      <c r="E69" s="4"/>
      <c r="F69" s="4">
        <v>1110434</v>
      </c>
      <c r="G69" s="4"/>
      <c r="H69" s="4"/>
      <c r="I69" s="4"/>
      <c r="J69" s="4"/>
      <c r="K69" s="57"/>
      <c r="L69" s="4">
        <v>1110434</v>
      </c>
      <c r="M69" s="4">
        <v>0</v>
      </c>
      <c r="N69" s="4">
        <f t="shared" si="1"/>
        <v>-1110434</v>
      </c>
      <c r="O69" s="6"/>
      <c r="P69" s="16"/>
      <c r="Q69" s="16"/>
      <c r="R69" s="16"/>
      <c r="S69" s="16"/>
    </row>
    <row r="70" spans="1:161" ht="55.2">
      <c r="A70" s="17" t="s">
        <v>132</v>
      </c>
      <c r="B70" s="13" t="s">
        <v>74</v>
      </c>
      <c r="C70" s="21" t="s">
        <v>95</v>
      </c>
      <c r="D70" s="4" t="s">
        <v>182</v>
      </c>
      <c r="E70" s="4"/>
      <c r="F70" s="4">
        <v>281485</v>
      </c>
      <c r="G70" s="4">
        <f>I70+M70</f>
        <v>3742.029</v>
      </c>
      <c r="H70" s="4"/>
      <c r="I70" s="4"/>
      <c r="J70" s="4"/>
      <c r="K70" s="57"/>
      <c r="L70" s="4">
        <v>281485</v>
      </c>
      <c r="M70" s="4">
        <v>3742.029</v>
      </c>
      <c r="N70" s="4">
        <f t="shared" si="1"/>
        <v>-277742.97100000002</v>
      </c>
      <c r="O70" s="6"/>
      <c r="P70" s="16"/>
      <c r="Q70" s="16"/>
      <c r="R70" s="16"/>
      <c r="S70" s="16"/>
    </row>
    <row r="71" spans="1:161" ht="27.6">
      <c r="A71" s="17" t="s">
        <v>133</v>
      </c>
      <c r="B71" s="13" t="s">
        <v>75</v>
      </c>
      <c r="C71" s="21" t="s">
        <v>95</v>
      </c>
      <c r="D71" s="4" t="s">
        <v>183</v>
      </c>
      <c r="E71" s="4"/>
      <c r="F71" s="4">
        <v>939316</v>
      </c>
      <c r="G71" s="4">
        <f>I71+M71</f>
        <v>296478</v>
      </c>
      <c r="H71" s="4"/>
      <c r="I71" s="4"/>
      <c r="J71" s="4"/>
      <c r="K71" s="57"/>
      <c r="L71" s="4">
        <v>939316</v>
      </c>
      <c r="M71" s="4">
        <v>296478</v>
      </c>
      <c r="N71" s="4">
        <f t="shared" si="1"/>
        <v>-642838</v>
      </c>
      <c r="O71" s="6"/>
      <c r="P71" s="16"/>
      <c r="Q71" s="16"/>
      <c r="R71" s="16"/>
      <c r="S71" s="16"/>
    </row>
    <row r="72" spans="1:161" ht="27.6">
      <c r="A72" s="17" t="s">
        <v>134</v>
      </c>
      <c r="B72" s="13" t="s">
        <v>76</v>
      </c>
      <c r="C72" s="21" t="s">
        <v>95</v>
      </c>
      <c r="D72" s="4" t="s">
        <v>184</v>
      </c>
      <c r="E72" s="4"/>
      <c r="F72" s="4">
        <v>625220</v>
      </c>
      <c r="G72" s="4"/>
      <c r="H72" s="4"/>
      <c r="I72" s="4"/>
      <c r="J72" s="4"/>
      <c r="K72" s="57"/>
      <c r="L72" s="4">
        <v>625220</v>
      </c>
      <c r="M72" s="4">
        <v>0</v>
      </c>
      <c r="N72" s="4">
        <f t="shared" si="1"/>
        <v>-625220</v>
      </c>
      <c r="O72" s="6"/>
      <c r="P72" s="16"/>
      <c r="Q72" s="16"/>
      <c r="R72" s="16"/>
      <c r="S72" s="16"/>
    </row>
    <row r="73" spans="1:161" ht="41.4">
      <c r="A73" s="17" t="s">
        <v>135</v>
      </c>
      <c r="B73" s="13" t="s">
        <v>77</v>
      </c>
      <c r="C73" s="21" t="s">
        <v>95</v>
      </c>
      <c r="D73" s="4" t="s">
        <v>185</v>
      </c>
      <c r="E73" s="4"/>
      <c r="F73" s="4">
        <v>1071851</v>
      </c>
      <c r="G73" s="4">
        <f>I73+M73</f>
        <v>250738</v>
      </c>
      <c r="H73" s="4"/>
      <c r="I73" s="4"/>
      <c r="J73" s="4"/>
      <c r="K73" s="57"/>
      <c r="L73" s="4">
        <v>1071851</v>
      </c>
      <c r="M73" s="4">
        <f>170914+79824</f>
        <v>250738</v>
      </c>
      <c r="N73" s="4">
        <f t="shared" si="1"/>
        <v>-821113</v>
      </c>
      <c r="O73" s="6"/>
      <c r="P73" s="16"/>
      <c r="Q73" s="16"/>
      <c r="R73" s="16"/>
      <c r="S73" s="16"/>
    </row>
    <row r="74" spans="1:161" ht="27.6">
      <c r="A74" s="17" t="s">
        <v>136</v>
      </c>
      <c r="B74" s="13" t="s">
        <v>78</v>
      </c>
      <c r="C74" s="21" t="s">
        <v>90</v>
      </c>
      <c r="D74" s="4">
        <v>58</v>
      </c>
      <c r="E74" s="4"/>
      <c r="F74" s="4">
        <f>F75+F84+F93</f>
        <v>1409352.83</v>
      </c>
      <c r="G74" s="4">
        <f>G75+G84+G93</f>
        <v>1323288</v>
      </c>
      <c r="H74" s="4"/>
      <c r="I74" s="4"/>
      <c r="J74" s="4"/>
      <c r="K74" s="6"/>
      <c r="L74" s="4">
        <v>1409352.83</v>
      </c>
      <c r="M74" s="4">
        <f>M75+M84+M93</f>
        <v>1323288</v>
      </c>
      <c r="N74" s="4">
        <f t="shared" si="1"/>
        <v>-86064.830000000075</v>
      </c>
      <c r="O74" s="6"/>
      <c r="P74" s="16"/>
      <c r="Q74" s="16"/>
      <c r="R74" s="16"/>
      <c r="S74" s="16"/>
    </row>
    <row r="75" spans="1:161">
      <c r="A75" s="17" t="s">
        <v>137</v>
      </c>
      <c r="B75" s="13" t="s">
        <v>72</v>
      </c>
      <c r="C75" s="21"/>
      <c r="D75" s="4">
        <v>14</v>
      </c>
      <c r="E75" s="4"/>
      <c r="F75" s="61">
        <f>F76+F77+F78+F79+F80+F81+F82+F83</f>
        <v>330330.00999999995</v>
      </c>
      <c r="G75" s="61">
        <f>G76+G77+G78+G79+G80+G81+G82+G83</f>
        <v>560512</v>
      </c>
      <c r="H75" s="4"/>
      <c r="I75" s="4"/>
      <c r="J75" s="4"/>
      <c r="K75" s="6"/>
      <c r="L75" s="4">
        <v>330330.00999999995</v>
      </c>
      <c r="M75" s="61">
        <f>M76+M77+M78+M79+M80+M81+M82+M83</f>
        <v>560512</v>
      </c>
      <c r="N75" s="4">
        <f t="shared" si="1"/>
        <v>230181.99000000005</v>
      </c>
      <c r="O75" s="6"/>
      <c r="P75" s="16"/>
      <c r="Q75" s="16"/>
      <c r="R75" s="16"/>
      <c r="S75" s="16"/>
    </row>
    <row r="76" spans="1:161">
      <c r="A76" s="17" t="s">
        <v>138</v>
      </c>
      <c r="B76" s="13" t="s">
        <v>79</v>
      </c>
      <c r="C76" s="21" t="s">
        <v>90</v>
      </c>
      <c r="D76" s="4">
        <v>1</v>
      </c>
      <c r="E76" s="4"/>
      <c r="F76" s="4">
        <v>32142.86</v>
      </c>
      <c r="G76" s="4"/>
      <c r="H76" s="4"/>
      <c r="I76" s="4"/>
      <c r="J76" s="4"/>
      <c r="K76" s="6"/>
      <c r="L76" s="4">
        <v>32142.86</v>
      </c>
      <c r="M76" s="4">
        <v>0</v>
      </c>
      <c r="N76" s="4">
        <f t="shared" si="1"/>
        <v>-32142.86</v>
      </c>
      <c r="O76" s="6"/>
      <c r="P76" s="16"/>
      <c r="Q76" s="16"/>
      <c r="R76" s="16"/>
      <c r="S76" s="16"/>
    </row>
    <row r="77" spans="1:161">
      <c r="A77" s="17" t="s">
        <v>139</v>
      </c>
      <c r="B77" s="13" t="s">
        <v>80</v>
      </c>
      <c r="C77" s="21" t="s">
        <v>90</v>
      </c>
      <c r="D77" s="4">
        <v>4</v>
      </c>
      <c r="E77" s="4"/>
      <c r="F77" s="4">
        <v>154661</v>
      </c>
      <c r="G77" s="4">
        <f>I77+M77</f>
        <v>432311</v>
      </c>
      <c r="H77" s="4"/>
      <c r="I77" s="4"/>
      <c r="J77" s="4"/>
      <c r="K77" s="6"/>
      <c r="L77" s="4">
        <v>154661</v>
      </c>
      <c r="M77" s="4">
        <v>432311</v>
      </c>
      <c r="N77" s="4">
        <f t="shared" si="1"/>
        <v>277650</v>
      </c>
      <c r="O77" s="6"/>
      <c r="P77" s="16"/>
      <c r="Q77" s="16"/>
      <c r="R77" s="16"/>
      <c r="S77" s="16"/>
    </row>
    <row r="78" spans="1:161">
      <c r="A78" s="17" t="s">
        <v>140</v>
      </c>
      <c r="B78" s="13" t="s">
        <v>81</v>
      </c>
      <c r="C78" s="21" t="s">
        <v>90</v>
      </c>
      <c r="D78" s="4">
        <v>2</v>
      </c>
      <c r="E78" s="4"/>
      <c r="F78" s="4">
        <v>54285.06</v>
      </c>
      <c r="G78" s="4">
        <f>I78+M78</f>
        <v>46911</v>
      </c>
      <c r="H78" s="4"/>
      <c r="I78" s="4"/>
      <c r="J78" s="4"/>
      <c r="K78" s="6"/>
      <c r="L78" s="4">
        <v>54285.06</v>
      </c>
      <c r="M78" s="4">
        <v>46911</v>
      </c>
      <c r="N78" s="4">
        <f t="shared" si="1"/>
        <v>-7374.0599999999977</v>
      </c>
      <c r="O78" s="6"/>
      <c r="P78" s="16"/>
      <c r="Q78" s="16"/>
      <c r="R78" s="16"/>
      <c r="S78" s="16"/>
    </row>
    <row r="79" spans="1:161">
      <c r="A79" s="17" t="s">
        <v>141</v>
      </c>
      <c r="B79" s="13" t="s">
        <v>82</v>
      </c>
      <c r="C79" s="21" t="s">
        <v>90</v>
      </c>
      <c r="D79" s="4">
        <v>1</v>
      </c>
      <c r="E79" s="4"/>
      <c r="F79" s="4">
        <v>1915.16</v>
      </c>
      <c r="G79" s="4"/>
      <c r="H79" s="4"/>
      <c r="I79" s="4"/>
      <c r="J79" s="4"/>
      <c r="K79" s="6"/>
      <c r="L79" s="4">
        <v>1915.16</v>
      </c>
      <c r="M79" s="4">
        <v>0</v>
      </c>
      <c r="N79" s="4">
        <f t="shared" si="1"/>
        <v>-1915.16</v>
      </c>
      <c r="O79" s="6"/>
      <c r="P79" s="16"/>
      <c r="Q79" s="16"/>
      <c r="R79" s="16"/>
      <c r="S79" s="16"/>
    </row>
    <row r="80" spans="1:161">
      <c r="A80" s="17" t="s">
        <v>142</v>
      </c>
      <c r="B80" s="13" t="s">
        <v>83</v>
      </c>
      <c r="C80" s="21" t="s">
        <v>90</v>
      </c>
      <c r="D80" s="4">
        <v>1</v>
      </c>
      <c r="E80" s="4"/>
      <c r="F80" s="4">
        <v>14930.39</v>
      </c>
      <c r="G80" s="4">
        <f>I80+M80</f>
        <v>17040</v>
      </c>
      <c r="H80" s="4"/>
      <c r="I80" s="4"/>
      <c r="J80" s="4"/>
      <c r="K80" s="6"/>
      <c r="L80" s="4">
        <v>14930.39</v>
      </c>
      <c r="M80" s="4">
        <v>17040</v>
      </c>
      <c r="N80" s="4">
        <f t="shared" si="1"/>
        <v>2109.6100000000006</v>
      </c>
      <c r="O80" s="6"/>
      <c r="P80" s="16"/>
      <c r="Q80" s="16"/>
      <c r="R80" s="16"/>
      <c r="S80" s="16"/>
    </row>
    <row r="81" spans="1:19">
      <c r="A81" s="17" t="s">
        <v>143</v>
      </c>
      <c r="B81" s="13" t="s">
        <v>84</v>
      </c>
      <c r="C81" s="21" t="s">
        <v>90</v>
      </c>
      <c r="D81" s="4">
        <v>1</v>
      </c>
      <c r="E81" s="4"/>
      <c r="F81" s="4">
        <v>8482.14</v>
      </c>
      <c r="G81" s="4">
        <f>I81+M81</f>
        <v>9349</v>
      </c>
      <c r="H81" s="4"/>
      <c r="I81" s="4"/>
      <c r="J81" s="4"/>
      <c r="K81" s="6"/>
      <c r="L81" s="4">
        <v>8482.14</v>
      </c>
      <c r="M81" s="4">
        <v>9349</v>
      </c>
      <c r="N81" s="4">
        <f t="shared" si="1"/>
        <v>866.86000000000058</v>
      </c>
      <c r="O81" s="6"/>
      <c r="P81" s="16"/>
      <c r="Q81" s="16"/>
      <c r="R81" s="16"/>
      <c r="S81" s="16"/>
    </row>
    <row r="82" spans="1:19">
      <c r="A82" s="17" t="s">
        <v>144</v>
      </c>
      <c r="B82" s="13" t="s">
        <v>85</v>
      </c>
      <c r="C82" s="21" t="s">
        <v>90</v>
      </c>
      <c r="D82" s="4">
        <v>3</v>
      </c>
      <c r="E82" s="4"/>
      <c r="F82" s="4">
        <v>50520.54</v>
      </c>
      <c r="G82" s="4">
        <f>I82+M82</f>
        <v>54901</v>
      </c>
      <c r="H82" s="4"/>
      <c r="I82" s="4"/>
      <c r="J82" s="4"/>
      <c r="K82" s="6"/>
      <c r="L82" s="4">
        <v>50520.54</v>
      </c>
      <c r="M82" s="4">
        <v>54901</v>
      </c>
      <c r="N82" s="4">
        <f t="shared" si="1"/>
        <v>4380.4599999999991</v>
      </c>
      <c r="O82" s="6"/>
      <c r="P82" s="16"/>
      <c r="Q82" s="16"/>
      <c r="R82" s="16"/>
      <c r="S82" s="16"/>
    </row>
    <row r="83" spans="1:19">
      <c r="A83" s="17" t="s">
        <v>145</v>
      </c>
      <c r="B83" s="13" t="s">
        <v>86</v>
      </c>
      <c r="C83" s="21" t="s">
        <v>90</v>
      </c>
      <c r="D83" s="4">
        <v>1</v>
      </c>
      <c r="E83" s="4"/>
      <c r="F83" s="4">
        <v>13392.86</v>
      </c>
      <c r="G83" s="4">
        <f>I83+M83</f>
        <v>0</v>
      </c>
      <c r="H83" s="4"/>
      <c r="I83" s="4"/>
      <c r="J83" s="4"/>
      <c r="K83" s="6"/>
      <c r="L83" s="4">
        <v>13392.86</v>
      </c>
      <c r="M83" s="4">
        <v>0</v>
      </c>
      <c r="N83" s="4">
        <f t="shared" si="1"/>
        <v>-13392.86</v>
      </c>
      <c r="O83" s="6"/>
      <c r="P83" s="16"/>
      <c r="Q83" s="16"/>
      <c r="R83" s="16"/>
      <c r="S83" s="16"/>
    </row>
    <row r="84" spans="1:19">
      <c r="A84" s="17" t="s">
        <v>146</v>
      </c>
      <c r="B84" s="13" t="s">
        <v>62</v>
      </c>
      <c r="C84" s="21"/>
      <c r="D84" s="4">
        <v>24</v>
      </c>
      <c r="E84" s="4"/>
      <c r="F84" s="61">
        <f>F85+F86+F87+F88+F89+F90+F91+F92</f>
        <v>567171.49</v>
      </c>
      <c r="G84" s="61">
        <f>G85+G86+G87+G88+G89+G90+G91+G92</f>
        <v>218840</v>
      </c>
      <c r="H84" s="4"/>
      <c r="I84" s="4"/>
      <c r="J84" s="4"/>
      <c r="K84" s="6"/>
      <c r="L84" s="61">
        <f t="shared" ref="L84:M84" si="4">L85+L86+L87+L88+L89+L90+L91+L92</f>
        <v>567171.49</v>
      </c>
      <c r="M84" s="61">
        <f t="shared" si="4"/>
        <v>218840</v>
      </c>
      <c r="N84" s="4">
        <f t="shared" si="1"/>
        <v>-348331.49</v>
      </c>
      <c r="O84" s="6"/>
      <c r="P84" s="16"/>
      <c r="Q84" s="16"/>
      <c r="R84" s="16"/>
      <c r="S84" s="16"/>
    </row>
    <row r="85" spans="1:19">
      <c r="A85" s="17" t="s">
        <v>147</v>
      </c>
      <c r="B85" s="13" t="s">
        <v>79</v>
      </c>
      <c r="C85" s="21" t="s">
        <v>90</v>
      </c>
      <c r="D85" s="4">
        <v>2</v>
      </c>
      <c r="E85" s="4"/>
      <c r="F85" s="4">
        <v>64285.71</v>
      </c>
      <c r="G85" s="4"/>
      <c r="H85" s="4"/>
      <c r="I85" s="4"/>
      <c r="J85" s="4"/>
      <c r="K85" s="6"/>
      <c r="L85" s="4">
        <v>64285.71</v>
      </c>
      <c r="M85" s="4">
        <v>0</v>
      </c>
      <c r="N85" s="4">
        <f t="shared" si="1"/>
        <v>-64285.71</v>
      </c>
      <c r="O85" s="6"/>
      <c r="P85" s="16"/>
      <c r="Q85" s="16"/>
      <c r="R85" s="16"/>
      <c r="S85" s="16"/>
    </row>
    <row r="86" spans="1:19">
      <c r="A86" s="17" t="s">
        <v>148</v>
      </c>
      <c r="B86" s="13" t="s">
        <v>80</v>
      </c>
      <c r="C86" s="21" t="s">
        <v>90</v>
      </c>
      <c r="D86" s="4">
        <v>7</v>
      </c>
      <c r="E86" s="4"/>
      <c r="F86" s="4">
        <v>270656.25</v>
      </c>
      <c r="G86" s="4">
        <f>I86+M86</f>
        <v>54039</v>
      </c>
      <c r="H86" s="4"/>
      <c r="I86" s="4"/>
      <c r="J86" s="4"/>
      <c r="K86" s="6"/>
      <c r="L86" s="4">
        <v>270656.25</v>
      </c>
      <c r="M86" s="4">
        <v>54039</v>
      </c>
      <c r="N86" s="4">
        <f t="shared" si="1"/>
        <v>-216617.25</v>
      </c>
      <c r="O86" s="6"/>
      <c r="P86" s="16"/>
      <c r="Q86" s="16"/>
      <c r="R86" s="16"/>
      <c r="S86" s="16"/>
    </row>
    <row r="87" spans="1:19">
      <c r="A87" s="17" t="s">
        <v>149</v>
      </c>
      <c r="B87" s="13" t="s">
        <v>81</v>
      </c>
      <c r="C87" s="21" t="s">
        <v>90</v>
      </c>
      <c r="D87" s="4">
        <v>3</v>
      </c>
      <c r="E87" s="4"/>
      <c r="F87" s="4">
        <v>81428.570000000007</v>
      </c>
      <c r="G87" s="4">
        <f>I87+M87</f>
        <v>46911</v>
      </c>
      <c r="H87" s="4"/>
      <c r="I87" s="4"/>
      <c r="J87" s="4"/>
      <c r="K87" s="6"/>
      <c r="L87" s="4">
        <v>81428.570000000007</v>
      </c>
      <c r="M87" s="4">
        <v>46911</v>
      </c>
      <c r="N87" s="4">
        <f t="shared" si="1"/>
        <v>-34517.570000000007</v>
      </c>
      <c r="O87" s="6"/>
      <c r="P87" s="16"/>
      <c r="Q87" s="16"/>
      <c r="R87" s="16"/>
      <c r="S87" s="16"/>
    </row>
    <row r="88" spans="1:19">
      <c r="A88" s="17" t="s">
        <v>150</v>
      </c>
      <c r="B88" s="13" t="s">
        <v>87</v>
      </c>
      <c r="C88" s="21" t="s">
        <v>90</v>
      </c>
      <c r="D88" s="4">
        <v>1</v>
      </c>
      <c r="E88" s="4"/>
      <c r="F88" s="4">
        <v>15944.64</v>
      </c>
      <c r="G88" s="4"/>
      <c r="H88" s="4"/>
      <c r="I88" s="4"/>
      <c r="J88" s="4"/>
      <c r="K88" s="6"/>
      <c r="L88" s="4">
        <v>15944.64</v>
      </c>
      <c r="M88" s="4">
        <v>0</v>
      </c>
      <c r="N88" s="4">
        <f t="shared" ref="N88:N102" si="5">M88-L88</f>
        <v>-15944.64</v>
      </c>
      <c r="O88" s="6"/>
      <c r="P88" s="16"/>
      <c r="Q88" s="16"/>
      <c r="R88" s="16"/>
      <c r="S88" s="16"/>
    </row>
    <row r="89" spans="1:19">
      <c r="A89" s="17" t="s">
        <v>151</v>
      </c>
      <c r="B89" s="13" t="s">
        <v>82</v>
      </c>
      <c r="C89" s="21" t="s">
        <v>90</v>
      </c>
      <c r="D89" s="4">
        <v>2</v>
      </c>
      <c r="E89" s="4"/>
      <c r="F89" s="4">
        <v>3830.36</v>
      </c>
      <c r="G89" s="4"/>
      <c r="H89" s="4"/>
      <c r="I89" s="4"/>
      <c r="J89" s="4"/>
      <c r="K89" s="6"/>
      <c r="L89" s="4">
        <v>3830.36</v>
      </c>
      <c r="M89" s="4">
        <v>0</v>
      </c>
      <c r="N89" s="4">
        <f t="shared" si="5"/>
        <v>-3830.36</v>
      </c>
      <c r="O89" s="6"/>
      <c r="P89" s="16"/>
      <c r="Q89" s="16"/>
      <c r="R89" s="16"/>
      <c r="S89" s="16"/>
    </row>
    <row r="90" spans="1:19">
      <c r="A90" s="17" t="s">
        <v>152</v>
      </c>
      <c r="B90" s="13" t="s">
        <v>83</v>
      </c>
      <c r="C90" s="21" t="s">
        <v>90</v>
      </c>
      <c r="D90" s="4">
        <v>2</v>
      </c>
      <c r="E90" s="4"/>
      <c r="F90" s="4">
        <v>29860.78</v>
      </c>
      <c r="G90" s="4">
        <f>I90+M90</f>
        <v>17040</v>
      </c>
      <c r="H90" s="4"/>
      <c r="I90" s="4"/>
      <c r="J90" s="4"/>
      <c r="K90" s="6"/>
      <c r="L90" s="4">
        <v>29860.78</v>
      </c>
      <c r="M90" s="4">
        <v>17040</v>
      </c>
      <c r="N90" s="4">
        <f t="shared" si="5"/>
        <v>-12820.779999999999</v>
      </c>
      <c r="O90" s="6"/>
      <c r="P90" s="16"/>
      <c r="Q90" s="16"/>
      <c r="R90" s="16"/>
      <c r="S90" s="16"/>
    </row>
    <row r="91" spans="1:19">
      <c r="A91" s="17" t="s">
        <v>153</v>
      </c>
      <c r="B91" s="13" t="s">
        <v>84</v>
      </c>
      <c r="C91" s="21" t="s">
        <v>90</v>
      </c>
      <c r="D91" s="4">
        <v>2</v>
      </c>
      <c r="E91" s="4"/>
      <c r="F91" s="4">
        <v>16964.29</v>
      </c>
      <c r="G91" s="4">
        <f>I91+M91</f>
        <v>9349</v>
      </c>
      <c r="H91" s="4"/>
      <c r="I91" s="4"/>
      <c r="J91" s="4"/>
      <c r="K91" s="6"/>
      <c r="L91" s="4">
        <v>16964.29</v>
      </c>
      <c r="M91" s="4">
        <v>9349</v>
      </c>
      <c r="N91" s="4">
        <f t="shared" si="5"/>
        <v>-7615.2900000000009</v>
      </c>
      <c r="O91" s="6"/>
      <c r="P91" s="16"/>
      <c r="Q91" s="16"/>
      <c r="R91" s="16"/>
      <c r="S91" s="16"/>
    </row>
    <row r="92" spans="1:19">
      <c r="A92" s="17" t="s">
        <v>154</v>
      </c>
      <c r="B92" s="13" t="s">
        <v>85</v>
      </c>
      <c r="C92" s="21" t="s">
        <v>90</v>
      </c>
      <c r="D92" s="4">
        <v>5</v>
      </c>
      <c r="E92" s="4"/>
      <c r="F92" s="4">
        <v>84200.89</v>
      </c>
      <c r="G92" s="4">
        <f>I92+M92</f>
        <v>91501</v>
      </c>
      <c r="H92" s="4"/>
      <c r="I92" s="4"/>
      <c r="J92" s="4"/>
      <c r="K92" s="6"/>
      <c r="L92" s="4">
        <v>84200.89</v>
      </c>
      <c r="M92" s="4">
        <v>91501</v>
      </c>
      <c r="N92" s="4">
        <f t="shared" si="5"/>
        <v>7300.1100000000006</v>
      </c>
      <c r="O92" s="6"/>
      <c r="P92" s="16"/>
      <c r="Q92" s="16"/>
      <c r="R92" s="16"/>
      <c r="S92" s="16"/>
    </row>
    <row r="93" spans="1:19">
      <c r="A93" s="17" t="s">
        <v>155</v>
      </c>
      <c r="B93" s="13" t="s">
        <v>68</v>
      </c>
      <c r="C93" s="21"/>
      <c r="D93" s="4">
        <v>20</v>
      </c>
      <c r="E93" s="4"/>
      <c r="F93" s="61">
        <f>F94+F95+F96+F97+F98+F99+F100</f>
        <v>511851.32999999996</v>
      </c>
      <c r="G93" s="61">
        <f>G94+G95+G96+G97+G98+G99+G100</f>
        <v>543936</v>
      </c>
      <c r="H93" s="4"/>
      <c r="I93" s="4"/>
      <c r="J93" s="4"/>
      <c r="K93" s="6"/>
      <c r="L93" s="4">
        <v>511851.32999999996</v>
      </c>
      <c r="M93" s="61">
        <f>M94+M95+M96+M97+M98+M99+M100</f>
        <v>543936</v>
      </c>
      <c r="N93" s="4">
        <f t="shared" si="5"/>
        <v>32084.670000000042</v>
      </c>
      <c r="O93" s="6"/>
      <c r="P93" s="16"/>
      <c r="Q93" s="16"/>
      <c r="R93" s="16"/>
      <c r="S93" s="16"/>
    </row>
    <row r="94" spans="1:19">
      <c r="A94" s="17" t="s">
        <v>156</v>
      </c>
      <c r="B94" s="13" t="s">
        <v>79</v>
      </c>
      <c r="C94" s="21" t="s">
        <v>90</v>
      </c>
      <c r="D94" s="4">
        <v>1</v>
      </c>
      <c r="E94" s="4"/>
      <c r="F94" s="4">
        <v>32142.86</v>
      </c>
      <c r="G94" s="4"/>
      <c r="H94" s="4"/>
      <c r="I94" s="4"/>
      <c r="J94" s="4"/>
      <c r="K94" s="6"/>
      <c r="L94" s="4">
        <v>32142.86</v>
      </c>
      <c r="M94" s="4">
        <v>0</v>
      </c>
      <c r="N94" s="4">
        <f t="shared" si="5"/>
        <v>-32142.86</v>
      </c>
      <c r="O94" s="6"/>
      <c r="P94" s="16"/>
      <c r="Q94" s="16"/>
      <c r="R94" s="16"/>
      <c r="S94" s="16"/>
    </row>
    <row r="95" spans="1:19">
      <c r="A95" s="17" t="s">
        <v>157</v>
      </c>
      <c r="B95" s="13" t="s">
        <v>80</v>
      </c>
      <c r="C95" s="21" t="s">
        <v>90</v>
      </c>
      <c r="D95" s="4">
        <v>8</v>
      </c>
      <c r="E95" s="4"/>
      <c r="F95" s="4">
        <v>309321.43</v>
      </c>
      <c r="G95" s="4">
        <f>I95+M95</f>
        <v>324233</v>
      </c>
      <c r="H95" s="4"/>
      <c r="I95" s="4"/>
      <c r="J95" s="4"/>
      <c r="K95" s="6"/>
      <c r="L95" s="4">
        <v>309321.43</v>
      </c>
      <c r="M95" s="4">
        <v>324233</v>
      </c>
      <c r="N95" s="4">
        <f t="shared" si="5"/>
        <v>14911.570000000007</v>
      </c>
      <c r="O95" s="6"/>
      <c r="P95" s="16"/>
      <c r="Q95" s="16"/>
      <c r="R95" s="16"/>
      <c r="S95" s="16"/>
    </row>
    <row r="96" spans="1:19">
      <c r="A96" s="17" t="s">
        <v>158</v>
      </c>
      <c r="B96" s="13" t="s">
        <v>81</v>
      </c>
      <c r="C96" s="21" t="s">
        <v>90</v>
      </c>
      <c r="D96" s="4">
        <v>2</v>
      </c>
      <c r="E96" s="4"/>
      <c r="F96" s="4">
        <v>54286</v>
      </c>
      <c r="G96" s="4">
        <f>I96+M96</f>
        <v>46911</v>
      </c>
      <c r="H96" s="4"/>
      <c r="I96" s="4"/>
      <c r="J96" s="4"/>
      <c r="K96" s="6"/>
      <c r="L96" s="4">
        <v>54286</v>
      </c>
      <c r="M96" s="4">
        <v>46911</v>
      </c>
      <c r="N96" s="4">
        <f t="shared" si="5"/>
        <v>-7375</v>
      </c>
      <c r="O96" s="6"/>
      <c r="P96" s="16"/>
      <c r="Q96" s="16"/>
      <c r="R96" s="16"/>
      <c r="S96" s="16"/>
    </row>
    <row r="97" spans="1:161">
      <c r="A97" s="17" t="s">
        <v>159</v>
      </c>
      <c r="B97" s="13" t="s">
        <v>82</v>
      </c>
      <c r="C97" s="21" t="s">
        <v>90</v>
      </c>
      <c r="D97" s="4">
        <v>1</v>
      </c>
      <c r="E97" s="4"/>
      <c r="F97" s="4">
        <v>1915.18</v>
      </c>
      <c r="G97" s="4"/>
      <c r="H97" s="4"/>
      <c r="I97" s="4"/>
      <c r="J97" s="4"/>
      <c r="K97" s="6"/>
      <c r="L97" s="4">
        <v>1915.18</v>
      </c>
      <c r="M97" s="4">
        <v>0</v>
      </c>
      <c r="N97" s="4">
        <f t="shared" si="5"/>
        <v>-1915.18</v>
      </c>
      <c r="O97" s="6"/>
      <c r="P97" s="16"/>
      <c r="Q97" s="16"/>
      <c r="R97" s="16"/>
      <c r="S97" s="16"/>
    </row>
    <row r="98" spans="1:161">
      <c r="A98" s="17" t="s">
        <v>160</v>
      </c>
      <c r="B98" s="13" t="s">
        <v>83</v>
      </c>
      <c r="C98" s="21" t="s">
        <v>90</v>
      </c>
      <c r="D98" s="4">
        <v>2</v>
      </c>
      <c r="E98" s="4"/>
      <c r="F98" s="4">
        <v>29860.86</v>
      </c>
      <c r="G98" s="4">
        <f>I98+M98</f>
        <v>17041</v>
      </c>
      <c r="H98" s="4"/>
      <c r="I98" s="4"/>
      <c r="J98" s="4"/>
      <c r="K98" s="6"/>
      <c r="L98" s="4">
        <v>29860.86</v>
      </c>
      <c r="M98" s="4">
        <v>17041</v>
      </c>
      <c r="N98" s="4">
        <f t="shared" si="5"/>
        <v>-12819.86</v>
      </c>
      <c r="O98" s="6"/>
      <c r="P98" s="16"/>
      <c r="Q98" s="16"/>
      <c r="R98" s="16"/>
      <c r="S98" s="16"/>
    </row>
    <row r="99" spans="1:161">
      <c r="A99" s="17" t="s">
        <v>161</v>
      </c>
      <c r="B99" s="13" t="s">
        <v>84</v>
      </c>
      <c r="C99" s="21" t="s">
        <v>90</v>
      </c>
      <c r="D99" s="4">
        <v>2</v>
      </c>
      <c r="E99" s="4"/>
      <c r="F99" s="4">
        <v>16964.29</v>
      </c>
      <c r="G99" s="4">
        <f>I99+M99</f>
        <v>9349</v>
      </c>
      <c r="H99" s="4"/>
      <c r="I99" s="4"/>
      <c r="J99" s="4"/>
      <c r="K99" s="6"/>
      <c r="L99" s="4">
        <v>16964.29</v>
      </c>
      <c r="M99" s="4">
        <v>9349</v>
      </c>
      <c r="N99" s="4">
        <f t="shared" si="5"/>
        <v>-7615.2900000000009</v>
      </c>
      <c r="O99" s="6"/>
      <c r="P99" s="16"/>
      <c r="Q99" s="16"/>
      <c r="R99" s="16"/>
      <c r="S99" s="16"/>
    </row>
    <row r="100" spans="1:161">
      <c r="A100" s="17" t="s">
        <v>162</v>
      </c>
      <c r="B100" s="13" t="s">
        <v>85</v>
      </c>
      <c r="C100" s="21" t="s">
        <v>90</v>
      </c>
      <c r="D100" s="4">
        <v>4</v>
      </c>
      <c r="E100" s="4"/>
      <c r="F100" s="4">
        <v>67360.710000000006</v>
      </c>
      <c r="G100" s="4">
        <f>I100+M100</f>
        <v>146402</v>
      </c>
      <c r="H100" s="4"/>
      <c r="I100" s="4"/>
      <c r="J100" s="4"/>
      <c r="K100" s="6"/>
      <c r="L100" s="4">
        <v>67360.710000000006</v>
      </c>
      <c r="M100" s="4">
        <v>146402</v>
      </c>
      <c r="N100" s="4">
        <f t="shared" si="5"/>
        <v>79041.289999999994</v>
      </c>
      <c r="O100" s="6"/>
      <c r="P100" s="16"/>
      <c r="Q100" s="16"/>
      <c r="R100" s="16"/>
      <c r="S100" s="16"/>
    </row>
    <row r="101" spans="1:161" s="10" customFormat="1" ht="41.4">
      <c r="A101" s="17" t="s">
        <v>163</v>
      </c>
      <c r="B101" s="13" t="s">
        <v>88</v>
      </c>
      <c r="C101" s="18" t="s">
        <v>101</v>
      </c>
      <c r="D101" s="4">
        <v>1</v>
      </c>
      <c r="E101" s="4"/>
      <c r="F101" s="4">
        <v>1020446</v>
      </c>
      <c r="G101" s="4">
        <f>I101+M101</f>
        <v>631753</v>
      </c>
      <c r="H101" s="4"/>
      <c r="I101" s="4"/>
      <c r="J101" s="4"/>
      <c r="K101" s="6"/>
      <c r="L101" s="4">
        <v>1020446</v>
      </c>
      <c r="M101" s="4">
        <f>566624+9296+55833</f>
        <v>631753</v>
      </c>
      <c r="N101" s="4">
        <f t="shared" si="5"/>
        <v>-388693</v>
      </c>
      <c r="O101" s="6"/>
      <c r="P101" s="2"/>
      <c r="Q101" s="2"/>
      <c r="R101" s="2"/>
      <c r="S101" s="2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</row>
    <row r="102" spans="1:161" ht="33" customHeight="1">
      <c r="A102" s="49"/>
      <c r="B102" s="39">
        <v>0</v>
      </c>
      <c r="C102" s="21"/>
      <c r="D102" s="4"/>
      <c r="E102" s="4"/>
      <c r="F102" s="3">
        <f>F18+F19+F20+F21+F22+F23+F57</f>
        <v>39946881.020565063</v>
      </c>
      <c r="G102" s="3">
        <f>G18+G19+G20+G21+G22+G23+G57</f>
        <v>3909465.702</v>
      </c>
      <c r="H102" s="3">
        <f>H18+H19+H20+H21+H22+H23+H57</f>
        <v>626964.59056505852</v>
      </c>
      <c r="I102" s="3">
        <f>I18+I19+I20+I21+I22+I23+I57</f>
        <v>841757.17300000007</v>
      </c>
      <c r="J102" s="3">
        <f>J18+J19+J20+J21+J22+J23+J57</f>
        <v>214792.58243494158</v>
      </c>
      <c r="K102" s="3"/>
      <c r="L102" s="3">
        <f>L18+L19+L20+L21+L22+L23+L57</f>
        <v>39319916.43</v>
      </c>
      <c r="M102" s="3">
        <f>M18+M19+M20+M21+M22+M23+M57</f>
        <v>3154849.5290000001</v>
      </c>
      <c r="N102" s="3">
        <f t="shared" si="5"/>
        <v>-36165066.901000001</v>
      </c>
      <c r="O102" s="4"/>
      <c r="P102" s="16"/>
      <c r="Q102" s="16"/>
      <c r="R102" s="16"/>
      <c r="S102" s="16"/>
    </row>
    <row r="103" spans="1:161" s="21" customFormat="1">
      <c r="B103" s="76" t="s">
        <v>264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</row>
    <row r="104" spans="1:161" s="21" customFormat="1">
      <c r="B104" s="48" t="s">
        <v>273</v>
      </c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</row>
    <row r="105" spans="1:161" s="21" customFormat="1" ht="41.4">
      <c r="A105" s="17">
        <v>1</v>
      </c>
      <c r="B105" s="13" t="s">
        <v>265</v>
      </c>
      <c r="C105" s="46" t="s">
        <v>93</v>
      </c>
      <c r="D105" s="46"/>
      <c r="E105" s="46"/>
      <c r="F105" s="47">
        <v>57530.22</v>
      </c>
      <c r="G105" s="47">
        <v>44076.61</v>
      </c>
      <c r="H105" s="47">
        <v>57530.22</v>
      </c>
      <c r="I105" s="47">
        <v>44076.61</v>
      </c>
      <c r="J105" s="47">
        <f>I105-H105</f>
        <v>-13453.61</v>
      </c>
      <c r="K105" s="46"/>
      <c r="L105" s="13"/>
      <c r="M105" s="13"/>
      <c r="N105" s="46"/>
      <c r="O105" s="46"/>
      <c r="P105" s="46"/>
      <c r="Q105" s="46"/>
      <c r="R105" s="46"/>
      <c r="S105" s="46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</row>
    <row r="106" spans="1:161" s="21" customFormat="1">
      <c r="A106" s="17">
        <v>2</v>
      </c>
      <c r="B106" s="13" t="s">
        <v>266</v>
      </c>
      <c r="C106" s="46" t="s">
        <v>277</v>
      </c>
      <c r="D106" s="46"/>
      <c r="E106" s="46"/>
      <c r="F106" s="47"/>
      <c r="G106" s="47">
        <f>I106</f>
        <v>13208.6</v>
      </c>
      <c r="H106" s="47"/>
      <c r="I106" s="47">
        <v>13208.6</v>
      </c>
      <c r="J106" s="47">
        <f t="shared" ref="J106:J112" si="6">I106-H106</f>
        <v>13208.6</v>
      </c>
      <c r="K106" s="46"/>
      <c r="L106" s="13"/>
      <c r="M106" s="13"/>
      <c r="N106" s="46"/>
      <c r="O106" s="46"/>
      <c r="P106" s="46"/>
      <c r="Q106" s="46"/>
      <c r="R106" s="46"/>
      <c r="S106" s="46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</row>
    <row r="107" spans="1:161" s="21" customFormat="1" ht="41.4">
      <c r="A107" s="17">
        <v>3</v>
      </c>
      <c r="B107" s="13" t="s">
        <v>267</v>
      </c>
      <c r="C107" s="46" t="s">
        <v>276</v>
      </c>
      <c r="D107" s="46"/>
      <c r="E107" s="46"/>
      <c r="F107" s="47"/>
      <c r="G107" s="47">
        <f t="shared" ref="G107:G112" si="7">I107</f>
        <v>182</v>
      </c>
      <c r="H107" s="47"/>
      <c r="I107" s="47">
        <v>182</v>
      </c>
      <c r="J107" s="47">
        <f t="shared" si="6"/>
        <v>182</v>
      </c>
      <c r="K107" s="46"/>
      <c r="L107" s="13"/>
      <c r="M107" s="13"/>
      <c r="N107" s="46"/>
      <c r="O107" s="46"/>
      <c r="P107" s="46"/>
      <c r="Q107" s="46"/>
      <c r="R107" s="46"/>
      <c r="S107" s="46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  <c r="EB107" s="50"/>
      <c r="EC107" s="50"/>
      <c r="ED107" s="50"/>
      <c r="EE107" s="50"/>
      <c r="EF107" s="50"/>
      <c r="EG107" s="50"/>
      <c r="EH107" s="50"/>
      <c r="EI107" s="50"/>
      <c r="EJ107" s="5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</row>
    <row r="108" spans="1:161" s="21" customFormat="1" ht="27.6">
      <c r="A108" s="17">
        <v>5</v>
      </c>
      <c r="B108" s="13" t="s">
        <v>268</v>
      </c>
      <c r="C108" s="46" t="s">
        <v>93</v>
      </c>
      <c r="D108" s="46"/>
      <c r="E108" s="46"/>
      <c r="F108" s="47"/>
      <c r="G108" s="47">
        <f t="shared" si="7"/>
        <v>93000</v>
      </c>
      <c r="H108" s="47"/>
      <c r="I108" s="47">
        <v>93000</v>
      </c>
      <c r="J108" s="47">
        <f t="shared" si="6"/>
        <v>93000</v>
      </c>
      <c r="K108" s="46"/>
      <c r="L108" s="13"/>
      <c r="M108" s="13"/>
      <c r="N108" s="46"/>
      <c r="O108" s="46"/>
      <c r="P108" s="46"/>
      <c r="Q108" s="46"/>
      <c r="R108" s="46"/>
      <c r="S108" s="46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  <c r="EB108" s="50"/>
      <c r="EC108" s="50"/>
      <c r="ED108" s="50"/>
      <c r="EE108" s="50"/>
      <c r="EF108" s="50"/>
      <c r="EG108" s="50"/>
      <c r="EH108" s="50"/>
      <c r="EI108" s="50"/>
      <c r="EJ108" s="5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</row>
    <row r="109" spans="1:161" s="21" customFormat="1">
      <c r="A109" s="17">
        <v>5</v>
      </c>
      <c r="B109" s="13" t="s">
        <v>269</v>
      </c>
      <c r="C109" s="46" t="s">
        <v>93</v>
      </c>
      <c r="D109" s="46"/>
      <c r="E109" s="46"/>
      <c r="F109" s="47"/>
      <c r="G109" s="47">
        <f t="shared" si="7"/>
        <v>9331</v>
      </c>
      <c r="H109" s="47"/>
      <c r="I109" s="47">
        <v>9331</v>
      </c>
      <c r="J109" s="47">
        <f t="shared" si="6"/>
        <v>9331</v>
      </c>
      <c r="K109" s="46"/>
      <c r="L109" s="13"/>
      <c r="M109" s="13"/>
      <c r="N109" s="46"/>
      <c r="O109" s="46"/>
      <c r="P109" s="46"/>
      <c r="Q109" s="46"/>
      <c r="R109" s="46"/>
      <c r="S109" s="46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  <c r="EB109" s="50"/>
      <c r="EC109" s="50"/>
      <c r="ED109" s="50"/>
      <c r="EE109" s="50"/>
      <c r="EF109" s="50"/>
      <c r="EG109" s="50"/>
      <c r="EH109" s="50"/>
      <c r="EI109" s="50"/>
      <c r="EJ109" s="5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</row>
    <row r="110" spans="1:161" s="21" customFormat="1">
      <c r="A110" s="17">
        <v>6</v>
      </c>
      <c r="B110" s="13" t="s">
        <v>270</v>
      </c>
      <c r="C110" s="46" t="s">
        <v>276</v>
      </c>
      <c r="D110" s="46"/>
      <c r="E110" s="46"/>
      <c r="F110" s="47"/>
      <c r="G110" s="47">
        <f t="shared" si="7"/>
        <v>6448.2</v>
      </c>
      <c r="H110" s="47"/>
      <c r="I110" s="47">
        <v>6448.2</v>
      </c>
      <c r="J110" s="47">
        <f t="shared" si="6"/>
        <v>6448.2</v>
      </c>
      <c r="K110" s="46"/>
      <c r="L110" s="13"/>
      <c r="M110" s="13"/>
      <c r="N110" s="46"/>
      <c r="O110" s="46"/>
      <c r="P110" s="46"/>
      <c r="Q110" s="46"/>
      <c r="R110" s="46"/>
      <c r="S110" s="46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0"/>
      <c r="BW110" s="50"/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  <c r="EB110" s="50"/>
      <c r="EC110" s="50"/>
      <c r="ED110" s="50"/>
      <c r="EE110" s="50"/>
      <c r="EF110" s="50"/>
      <c r="EG110" s="50"/>
      <c r="EH110" s="50"/>
      <c r="EI110" s="50"/>
      <c r="EJ110" s="5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</row>
    <row r="111" spans="1:161" s="21" customFormat="1">
      <c r="A111" s="17">
        <v>7</v>
      </c>
      <c r="B111" s="13" t="s">
        <v>271</v>
      </c>
      <c r="C111" s="46" t="s">
        <v>276</v>
      </c>
      <c r="D111" s="46"/>
      <c r="E111" s="46"/>
      <c r="F111" s="47"/>
      <c r="G111" s="47">
        <f t="shared" si="7"/>
        <v>622.29999999999995</v>
      </c>
      <c r="H111" s="47"/>
      <c r="I111" s="47">
        <v>622.29999999999995</v>
      </c>
      <c r="J111" s="47">
        <f t="shared" si="6"/>
        <v>622.29999999999995</v>
      </c>
      <c r="K111" s="46"/>
      <c r="L111" s="13"/>
      <c r="M111" s="13"/>
      <c r="N111" s="46"/>
      <c r="O111" s="46"/>
      <c r="P111" s="46"/>
      <c r="Q111" s="46"/>
      <c r="R111" s="46"/>
      <c r="S111" s="46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  <c r="EB111" s="50"/>
      <c r="EC111" s="50"/>
      <c r="ED111" s="50"/>
      <c r="EE111" s="50"/>
      <c r="EF111" s="50"/>
      <c r="EG111" s="50"/>
      <c r="EH111" s="50"/>
      <c r="EI111" s="50"/>
      <c r="EJ111" s="5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</row>
    <row r="112" spans="1:161" s="21" customFormat="1">
      <c r="A112" s="17"/>
      <c r="B112" s="13" t="s">
        <v>300</v>
      </c>
      <c r="C112" s="46"/>
      <c r="D112" s="46"/>
      <c r="E112" s="46"/>
      <c r="F112" s="47"/>
      <c r="G112" s="47">
        <f t="shared" si="7"/>
        <v>239.3</v>
      </c>
      <c r="H112" s="47"/>
      <c r="I112" s="47">
        <v>239.3</v>
      </c>
      <c r="J112" s="47">
        <f t="shared" si="6"/>
        <v>239.3</v>
      </c>
      <c r="K112" s="46"/>
      <c r="L112" s="13"/>
      <c r="M112" s="13"/>
      <c r="N112" s="46"/>
      <c r="O112" s="46"/>
      <c r="P112" s="46"/>
      <c r="Q112" s="46"/>
      <c r="R112" s="46"/>
      <c r="S112" s="46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  <c r="EB112" s="50"/>
      <c r="EC112" s="50"/>
      <c r="ED112" s="50"/>
      <c r="EE112" s="50"/>
      <c r="EF112" s="50"/>
      <c r="EG112" s="50"/>
      <c r="EH112" s="50"/>
      <c r="EI112" s="50"/>
      <c r="EJ112" s="5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</row>
    <row r="113" spans="2:161" s="21" customFormat="1">
      <c r="B113" s="20" t="s">
        <v>272</v>
      </c>
      <c r="C113" s="59"/>
      <c r="D113" s="59"/>
      <c r="E113" s="59"/>
      <c r="F113" s="58">
        <f>SUM(F105:F111)</f>
        <v>57530.22</v>
      </c>
      <c r="G113" s="58">
        <f>SUM(G105:G112)</f>
        <v>167108.00999999998</v>
      </c>
      <c r="H113" s="58">
        <f>SUM(H105:H111)</f>
        <v>57530.22</v>
      </c>
      <c r="I113" s="58">
        <f>SUM(I105:I112)</f>
        <v>167108.00999999998</v>
      </c>
      <c r="J113" s="58">
        <f>SUM(J105:J112)</f>
        <v>109577.79000000001</v>
      </c>
      <c r="K113" s="59"/>
      <c r="L113" s="20"/>
      <c r="M113" s="20"/>
      <c r="N113" s="59"/>
      <c r="O113" s="59"/>
      <c r="P113" s="59"/>
      <c r="Q113" s="59"/>
      <c r="R113" s="59"/>
      <c r="S113" s="59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  <c r="EB113" s="50"/>
      <c r="EC113" s="50"/>
      <c r="ED113" s="50"/>
      <c r="EE113" s="50"/>
      <c r="EF113" s="50"/>
      <c r="EG113" s="50"/>
      <c r="EH113" s="50"/>
      <c r="EI113" s="50"/>
      <c r="EJ113" s="5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</row>
    <row r="114" spans="2:161" s="21" customFormat="1" ht="34.200000000000003" customHeight="1">
      <c r="B114" s="20" t="s">
        <v>274</v>
      </c>
      <c r="C114" s="59"/>
      <c r="D114" s="59"/>
      <c r="E114" s="59"/>
      <c r="F114" s="60">
        <f>F102+F113</f>
        <v>40004411.240565062</v>
      </c>
      <c r="G114" s="60">
        <f t="shared" ref="G114:J114" si="8">G102+G113</f>
        <v>4076573.7119999998</v>
      </c>
      <c r="H114" s="60">
        <f t="shared" si="8"/>
        <v>684494.81056505849</v>
      </c>
      <c r="I114" s="60">
        <f t="shared" si="8"/>
        <v>1008865.1830000001</v>
      </c>
      <c r="J114" s="60">
        <f t="shared" si="8"/>
        <v>324370.37243494159</v>
      </c>
      <c r="K114" s="60"/>
      <c r="L114" s="60">
        <f t="shared" ref="L114" si="9">L102+L113</f>
        <v>39319916.43</v>
      </c>
      <c r="M114" s="60">
        <f t="shared" ref="M114" si="10">M102+M113</f>
        <v>3154849.5290000001</v>
      </c>
      <c r="N114" s="60">
        <f t="shared" ref="N114" si="11">N102+N113</f>
        <v>-36165066.901000001</v>
      </c>
      <c r="O114" s="60"/>
      <c r="P114" s="60"/>
      <c r="Q114" s="60"/>
      <c r="R114" s="60"/>
      <c r="S114" s="59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  <c r="EB114" s="50"/>
      <c r="EC114" s="50"/>
      <c r="ED114" s="50"/>
      <c r="EE114" s="50"/>
      <c r="EF114" s="50"/>
      <c r="EG114" s="50"/>
      <c r="EH114" s="50"/>
      <c r="EI114" s="50"/>
      <c r="EJ114" s="5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</row>
    <row r="115" spans="2:161" s="50" customFormat="1" ht="34.200000000000003" customHeight="1">
      <c r="B115" s="62"/>
      <c r="C115" s="63"/>
      <c r="D115" s="63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3"/>
    </row>
    <row r="117" spans="2:161" ht="15.6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</sheetData>
  <mergeCells count="25">
    <mergeCell ref="A13:A15"/>
    <mergeCell ref="A12:S12"/>
    <mergeCell ref="A7:S7"/>
    <mergeCell ref="A8:S8"/>
    <mergeCell ref="A9:S9"/>
    <mergeCell ref="A10:S10"/>
    <mergeCell ref="A11:S11"/>
    <mergeCell ref="B13:S13"/>
    <mergeCell ref="D14:E14"/>
    <mergeCell ref="F14:G14"/>
    <mergeCell ref="H14:K14"/>
    <mergeCell ref="L14:O14"/>
    <mergeCell ref="P14:Q14"/>
    <mergeCell ref="R14:S14"/>
    <mergeCell ref="B103:S103"/>
    <mergeCell ref="B17:S17"/>
    <mergeCell ref="B117:S117"/>
    <mergeCell ref="O51:O56"/>
    <mergeCell ref="B14:B15"/>
    <mergeCell ref="O43:O44"/>
    <mergeCell ref="O38:O42"/>
    <mergeCell ref="O33:O37"/>
    <mergeCell ref="O45:O50"/>
    <mergeCell ref="C14:C15"/>
    <mergeCell ref="K20:K21"/>
  </mergeCells>
  <pageMargins left="0.19685039370078741" right="0" top="0.19685039370078741" bottom="0.1968503937007874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58"/>
  <sheetViews>
    <sheetView view="pageBreakPreview" topLeftCell="A16" zoomScale="60" workbookViewId="0">
      <selection activeCell="B54" sqref="B54"/>
    </sheetView>
  </sheetViews>
  <sheetFormatPr defaultRowHeight="14.4"/>
  <cols>
    <col min="1" max="1" width="6.6640625" bestFit="1" customWidth="1"/>
    <col min="2" max="2" width="32.5546875" customWidth="1"/>
    <col min="3" max="3" width="20.6640625" customWidth="1"/>
    <col min="4" max="4" width="19.88671875" customWidth="1"/>
    <col min="5" max="5" width="15.33203125" customWidth="1"/>
  </cols>
  <sheetData>
    <row r="2" spans="1:5">
      <c r="B2" s="92" t="s">
        <v>298</v>
      </c>
      <c r="C2" s="92"/>
      <c r="D2" s="92"/>
      <c r="E2" s="92"/>
    </row>
    <row r="4" spans="1:5" ht="46.8">
      <c r="A4" s="69" t="s">
        <v>7</v>
      </c>
      <c r="B4" s="42" t="s">
        <v>257</v>
      </c>
      <c r="C4" s="42" t="s">
        <v>261</v>
      </c>
      <c r="D4" s="42" t="s">
        <v>258</v>
      </c>
      <c r="E4" s="42" t="s">
        <v>259</v>
      </c>
    </row>
    <row r="5" spans="1:5" ht="15.6">
      <c r="A5" s="89">
        <v>1</v>
      </c>
      <c r="B5" s="96" t="s">
        <v>226</v>
      </c>
      <c r="C5" s="96" t="s">
        <v>260</v>
      </c>
      <c r="D5" s="43" t="s">
        <v>225</v>
      </c>
      <c r="E5" s="65">
        <v>30243.775890000001</v>
      </c>
    </row>
    <row r="6" spans="1:5" ht="15.6">
      <c r="A6" s="90"/>
      <c r="B6" s="98"/>
      <c r="C6" s="98"/>
      <c r="D6" s="43" t="s">
        <v>224</v>
      </c>
      <c r="E6" s="65">
        <v>35287.913</v>
      </c>
    </row>
    <row r="7" spans="1:5" ht="15.6">
      <c r="A7" s="91"/>
      <c r="B7" s="97"/>
      <c r="C7" s="97"/>
      <c r="D7" s="43" t="s">
        <v>223</v>
      </c>
      <c r="E7" s="65">
        <v>28202.437000000002</v>
      </c>
    </row>
    <row r="8" spans="1:5" ht="15.6">
      <c r="A8" s="45">
        <v>2</v>
      </c>
      <c r="B8" s="43" t="s">
        <v>222</v>
      </c>
      <c r="C8" s="43" t="s">
        <v>221</v>
      </c>
      <c r="D8" s="43" t="s">
        <v>220</v>
      </c>
      <c r="E8" s="65">
        <v>500.63342</v>
      </c>
    </row>
    <row r="9" spans="1:5" ht="15.6" hidden="1">
      <c r="A9" s="45"/>
      <c r="B9" s="43"/>
      <c r="C9" s="43"/>
      <c r="D9" s="43"/>
      <c r="E9" s="66">
        <f>SUM(E5:E8)</f>
        <v>94234.759310000009</v>
      </c>
    </row>
    <row r="10" spans="1:5" ht="31.2">
      <c r="A10" s="89">
        <v>3</v>
      </c>
      <c r="B10" s="96" t="s">
        <v>219</v>
      </c>
      <c r="C10" s="96" t="s">
        <v>218</v>
      </c>
      <c r="D10" s="43" t="s">
        <v>217</v>
      </c>
      <c r="E10" s="65">
        <v>124789.35</v>
      </c>
    </row>
    <row r="11" spans="1:5" ht="31.2">
      <c r="A11" s="90"/>
      <c r="B11" s="98"/>
      <c r="C11" s="98"/>
      <c r="D11" s="43" t="s">
        <v>216</v>
      </c>
      <c r="E11" s="65">
        <v>109903.34196000001</v>
      </c>
    </row>
    <row r="12" spans="1:5" ht="31.2">
      <c r="A12" s="90"/>
      <c r="B12" s="98"/>
      <c r="C12" s="98"/>
      <c r="D12" s="43" t="s">
        <v>215</v>
      </c>
      <c r="E12" s="65">
        <v>37531.745540000004</v>
      </c>
    </row>
    <row r="13" spans="1:5" ht="31.2">
      <c r="A13" s="90"/>
      <c r="B13" s="98"/>
      <c r="C13" s="98"/>
      <c r="D13" s="44" t="s">
        <v>214</v>
      </c>
      <c r="E13" s="67">
        <v>91456.932140000004</v>
      </c>
    </row>
    <row r="14" spans="1:5" ht="31.2">
      <c r="A14" s="90"/>
      <c r="B14" s="98"/>
      <c r="C14" s="98"/>
      <c r="D14" s="44" t="s">
        <v>213</v>
      </c>
      <c r="E14" s="67">
        <v>53272.0625</v>
      </c>
    </row>
    <row r="15" spans="1:5" ht="31.2">
      <c r="A15" s="91"/>
      <c r="B15" s="97"/>
      <c r="C15" s="97"/>
      <c r="D15" s="44" t="s">
        <v>212</v>
      </c>
      <c r="E15" s="67">
        <v>27912.422320000001</v>
      </c>
    </row>
    <row r="16" spans="1:5" ht="15.6">
      <c r="A16" s="89">
        <v>4</v>
      </c>
      <c r="B16" s="96" t="s">
        <v>211</v>
      </c>
      <c r="C16" s="96" t="s">
        <v>210</v>
      </c>
      <c r="D16" s="43" t="s">
        <v>209</v>
      </c>
      <c r="E16" s="65">
        <v>1851.0499500000001</v>
      </c>
    </row>
    <row r="17" spans="1:5" ht="15.6">
      <c r="A17" s="91"/>
      <c r="B17" s="97"/>
      <c r="C17" s="97"/>
      <c r="D17" s="43" t="s">
        <v>208</v>
      </c>
      <c r="E17" s="65">
        <v>2090.2593999999999</v>
      </c>
    </row>
    <row r="18" spans="1:5" ht="15.6" hidden="1">
      <c r="A18" s="45"/>
      <c r="B18" s="43"/>
      <c r="C18" s="43"/>
      <c r="D18" s="43"/>
      <c r="E18" s="66">
        <f>SUM(E10:E17)</f>
        <v>448807.16381</v>
      </c>
    </row>
    <row r="19" spans="1:5" ht="15.6">
      <c r="A19" s="45">
        <v>5</v>
      </c>
      <c r="B19" s="43" t="s">
        <v>207</v>
      </c>
      <c r="C19" s="43" t="s">
        <v>206</v>
      </c>
      <c r="D19" s="43" t="s">
        <v>205</v>
      </c>
      <c r="E19" s="65">
        <v>2822.0610000000001</v>
      </c>
    </row>
    <row r="20" spans="1:5" ht="15.6">
      <c r="A20" s="89">
        <v>6</v>
      </c>
      <c r="B20" s="96" t="s">
        <v>278</v>
      </c>
      <c r="C20" s="96" t="s">
        <v>204</v>
      </c>
      <c r="D20" s="43" t="s">
        <v>203</v>
      </c>
      <c r="E20" s="65">
        <v>8519.9500000000007</v>
      </c>
    </row>
    <row r="21" spans="1:5" ht="15.6">
      <c r="A21" s="91"/>
      <c r="B21" s="97"/>
      <c r="C21" s="97"/>
      <c r="D21" s="43" t="s">
        <v>202</v>
      </c>
      <c r="E21" s="65">
        <v>2130.24107</v>
      </c>
    </row>
    <row r="22" spans="1:5" ht="15.6">
      <c r="A22" s="45">
        <v>7</v>
      </c>
      <c r="B22" s="43" t="s">
        <v>279</v>
      </c>
      <c r="C22" s="43" t="s">
        <v>201</v>
      </c>
      <c r="D22" s="43" t="s">
        <v>200</v>
      </c>
      <c r="E22" s="65">
        <v>25614.494999999999</v>
      </c>
    </row>
    <row r="23" spans="1:5" ht="15.6" hidden="1">
      <c r="A23" s="70"/>
      <c r="B23" s="43"/>
      <c r="C23" s="43"/>
      <c r="D23" s="43"/>
      <c r="E23" s="65"/>
    </row>
    <row r="24" spans="1:5" ht="15.6">
      <c r="A24" s="86">
        <v>8</v>
      </c>
      <c r="B24" s="96" t="s">
        <v>199</v>
      </c>
      <c r="C24" s="96">
        <v>41</v>
      </c>
      <c r="D24" s="43" t="s">
        <v>198</v>
      </c>
      <c r="E24" s="65">
        <v>98806.103000000003</v>
      </c>
    </row>
    <row r="25" spans="1:5" ht="15.6">
      <c r="A25" s="88"/>
      <c r="B25" s="97"/>
      <c r="C25" s="97"/>
      <c r="D25" s="43" t="s">
        <v>197</v>
      </c>
      <c r="E25" s="65">
        <v>44018.50101</v>
      </c>
    </row>
    <row r="26" spans="1:5" ht="15.6" hidden="1">
      <c r="A26" s="70"/>
      <c r="B26" s="43"/>
      <c r="C26" s="43"/>
      <c r="D26" s="43"/>
      <c r="E26" s="66">
        <f>E24+E25</f>
        <v>142824.60401000001</v>
      </c>
    </row>
    <row r="27" spans="1:5" ht="15.6">
      <c r="A27" s="86">
        <v>9</v>
      </c>
      <c r="B27" s="96" t="s">
        <v>227</v>
      </c>
      <c r="C27" s="96" t="s">
        <v>263</v>
      </c>
      <c r="D27" s="43" t="s">
        <v>228</v>
      </c>
      <c r="E27" s="65">
        <v>160696.42486</v>
      </c>
    </row>
    <row r="28" spans="1:5" ht="15.6">
      <c r="A28" s="88"/>
      <c r="B28" s="97"/>
      <c r="C28" s="97"/>
      <c r="D28" s="43" t="s">
        <v>229</v>
      </c>
      <c r="E28" s="65">
        <v>124706.09944000001</v>
      </c>
    </row>
    <row r="29" spans="1:5" ht="15.6" hidden="1">
      <c r="A29" s="70"/>
      <c r="B29" s="43"/>
      <c r="C29" s="43"/>
      <c r="D29" s="43"/>
      <c r="E29" s="66">
        <f>E27+E28</f>
        <v>285402.52429999999</v>
      </c>
    </row>
    <row r="30" spans="1:5" ht="15.6">
      <c r="A30" s="70">
        <v>10</v>
      </c>
      <c r="B30" s="43" t="s">
        <v>230</v>
      </c>
      <c r="C30" s="43" t="s">
        <v>262</v>
      </c>
      <c r="D30" s="43" t="s">
        <v>231</v>
      </c>
      <c r="E30" s="65">
        <v>3742.0290300000001</v>
      </c>
    </row>
    <row r="31" spans="1:5" ht="15.6">
      <c r="A31" s="70">
        <v>11</v>
      </c>
      <c r="B31" s="43" t="s">
        <v>299</v>
      </c>
      <c r="C31" s="43" t="s">
        <v>232</v>
      </c>
      <c r="D31" s="43" t="s">
        <v>233</v>
      </c>
      <c r="E31" s="65">
        <v>296477.79122999997</v>
      </c>
    </row>
    <row r="32" spans="1:5" ht="15.6" customHeight="1">
      <c r="A32" s="93" t="s">
        <v>298</v>
      </c>
      <c r="B32" s="94"/>
      <c r="C32" s="94"/>
      <c r="D32" s="94"/>
      <c r="E32" s="95"/>
    </row>
    <row r="33" spans="1:5" ht="15.6" customHeight="1">
      <c r="A33" s="69" t="s">
        <v>7</v>
      </c>
      <c r="B33" s="42" t="s">
        <v>257</v>
      </c>
      <c r="C33" s="42" t="s">
        <v>261</v>
      </c>
      <c r="D33" s="42" t="s">
        <v>258</v>
      </c>
      <c r="E33" s="42" t="s">
        <v>259</v>
      </c>
    </row>
    <row r="34" spans="1:5" ht="15.6">
      <c r="A34" s="86">
        <v>1</v>
      </c>
      <c r="B34" s="96" t="s">
        <v>234</v>
      </c>
      <c r="C34" s="96" t="s">
        <v>235</v>
      </c>
      <c r="D34" s="43" t="s">
        <v>236</v>
      </c>
      <c r="E34" s="65">
        <v>170913.96713999999</v>
      </c>
    </row>
    <row r="35" spans="1:5" ht="15.6">
      <c r="A35" s="88"/>
      <c r="B35" s="97"/>
      <c r="C35" s="97"/>
      <c r="D35" s="43" t="s">
        <v>237</v>
      </c>
      <c r="E35" s="65">
        <v>79823.588380000001</v>
      </c>
    </row>
    <row r="36" spans="1:5" ht="15.6" hidden="1">
      <c r="A36" s="70"/>
      <c r="B36" s="43"/>
      <c r="C36" s="43"/>
      <c r="D36" s="43"/>
      <c r="E36" s="66">
        <f>E30+E31+E34+E35</f>
        <v>550957.37577999989</v>
      </c>
    </row>
    <row r="37" spans="1:5" ht="15.6">
      <c r="A37" s="86">
        <v>2</v>
      </c>
      <c r="B37" s="96" t="s">
        <v>239</v>
      </c>
      <c r="C37" s="96" t="s">
        <v>238</v>
      </c>
      <c r="D37" s="43" t="s">
        <v>240</v>
      </c>
      <c r="E37" s="65">
        <v>378272.06248999998</v>
      </c>
    </row>
    <row r="38" spans="1:5" ht="15.6">
      <c r="A38" s="87"/>
      <c r="B38" s="98"/>
      <c r="C38" s="97"/>
      <c r="D38" s="43" t="s">
        <v>241</v>
      </c>
      <c r="E38" s="65">
        <v>432310.92855999997</v>
      </c>
    </row>
    <row r="39" spans="1:5" ht="15.6">
      <c r="A39" s="87"/>
      <c r="B39" s="98"/>
      <c r="C39" s="43" t="s">
        <v>242</v>
      </c>
      <c r="D39" s="43" t="s">
        <v>243</v>
      </c>
      <c r="E39" s="65">
        <v>140733.12054</v>
      </c>
    </row>
    <row r="40" spans="1:5" ht="15.6">
      <c r="A40" s="87"/>
      <c r="B40" s="98"/>
      <c r="C40" s="43" t="s">
        <v>244</v>
      </c>
      <c r="D40" s="43" t="s">
        <v>245</v>
      </c>
      <c r="E40" s="65">
        <v>51121.430370000002</v>
      </c>
    </row>
    <row r="41" spans="1:5" ht="15.6">
      <c r="A41" s="87"/>
      <c r="B41" s="98"/>
      <c r="C41" s="43" t="s">
        <v>246</v>
      </c>
      <c r="D41" s="43" t="s">
        <v>247</v>
      </c>
      <c r="E41" s="65">
        <v>28047.166079999999</v>
      </c>
    </row>
    <row r="42" spans="1:5" ht="15.6">
      <c r="A42" s="88"/>
      <c r="B42" s="97"/>
      <c r="C42" s="43" t="s">
        <v>248</v>
      </c>
      <c r="D42" s="43" t="s">
        <v>249</v>
      </c>
      <c r="E42" s="65">
        <v>292804.45714000001</v>
      </c>
    </row>
    <row r="43" spans="1:5" ht="15.6">
      <c r="A43" s="89">
        <v>3</v>
      </c>
      <c r="B43" s="96" t="s">
        <v>250</v>
      </c>
      <c r="C43" s="96" t="s">
        <v>251</v>
      </c>
      <c r="D43" s="43" t="s">
        <v>252</v>
      </c>
      <c r="E43" s="65">
        <v>133619.37270000001</v>
      </c>
    </row>
    <row r="44" spans="1:5" ht="15.6">
      <c r="A44" s="90"/>
      <c r="B44" s="98"/>
      <c r="C44" s="98"/>
      <c r="D44" s="43" t="s">
        <v>253</v>
      </c>
      <c r="E44" s="65">
        <v>43458.559999999998</v>
      </c>
    </row>
    <row r="45" spans="1:5" ht="15.6">
      <c r="A45" s="90"/>
      <c r="B45" s="98"/>
      <c r="C45" s="98"/>
      <c r="D45" s="43" t="s">
        <v>254</v>
      </c>
      <c r="E45" s="65">
        <v>197852.82423999999</v>
      </c>
    </row>
    <row r="46" spans="1:5" ht="15.6">
      <c r="A46" s="90"/>
      <c r="B46" s="98"/>
      <c r="C46" s="98"/>
      <c r="D46" s="43" t="s">
        <v>255</v>
      </c>
      <c r="E46" s="65">
        <v>43458.557999999997</v>
      </c>
    </row>
    <row r="47" spans="1:5" ht="15.6">
      <c r="A47" s="91"/>
      <c r="B47" s="97"/>
      <c r="C47" s="97"/>
      <c r="D47" s="44" t="s">
        <v>256</v>
      </c>
      <c r="E47" s="67">
        <v>148235.56698</v>
      </c>
    </row>
    <row r="48" spans="1:5" ht="15.6" hidden="1">
      <c r="A48" s="45"/>
      <c r="B48" s="75"/>
      <c r="C48" s="75"/>
      <c r="D48" s="45"/>
      <c r="E48" s="68">
        <f>SUM(E43:E47)</f>
        <v>566624.88192000007</v>
      </c>
    </row>
    <row r="49" spans="1:5" ht="15.6">
      <c r="A49" s="45">
        <v>4</v>
      </c>
      <c r="B49" s="45" t="s">
        <v>280</v>
      </c>
      <c r="C49" s="45">
        <v>792</v>
      </c>
      <c r="D49" s="45" t="s">
        <v>281</v>
      </c>
      <c r="E49" s="71">
        <v>43663.385670000003</v>
      </c>
    </row>
    <row r="50" spans="1:5" ht="15.6">
      <c r="A50" s="45">
        <v>5</v>
      </c>
      <c r="B50" s="45" t="s">
        <v>283</v>
      </c>
      <c r="C50" s="45">
        <v>791</v>
      </c>
      <c r="D50" s="45" t="s">
        <v>282</v>
      </c>
      <c r="E50" s="71">
        <v>299</v>
      </c>
    </row>
    <row r="51" spans="1:5" ht="15.6">
      <c r="A51" s="45">
        <v>6</v>
      </c>
      <c r="B51" s="45" t="s">
        <v>284</v>
      </c>
      <c r="C51" s="45">
        <v>624</v>
      </c>
      <c r="D51" s="45" t="s">
        <v>285</v>
      </c>
      <c r="E51" s="71">
        <v>114.23</v>
      </c>
    </row>
    <row r="52" spans="1:5" ht="15.6" hidden="1">
      <c r="A52" s="45">
        <v>7</v>
      </c>
      <c r="B52" s="45"/>
      <c r="C52" s="45"/>
      <c r="D52" s="45"/>
      <c r="E52" s="68">
        <f>E49+E50+E51</f>
        <v>44076.615670000007</v>
      </c>
    </row>
    <row r="53" spans="1:5" ht="15.6">
      <c r="A53" s="45">
        <v>8</v>
      </c>
      <c r="B53" s="72" t="s">
        <v>286</v>
      </c>
      <c r="C53" s="72">
        <v>751</v>
      </c>
      <c r="D53" s="73" t="s">
        <v>287</v>
      </c>
      <c r="E53" s="74">
        <v>13208.3557</v>
      </c>
    </row>
    <row r="54" spans="1:5" ht="15.6">
      <c r="A54" s="45">
        <v>9</v>
      </c>
      <c r="B54" s="45" t="s">
        <v>288</v>
      </c>
      <c r="C54" s="45">
        <v>949</v>
      </c>
      <c r="D54" s="45" t="s">
        <v>289</v>
      </c>
      <c r="E54" s="71">
        <v>182</v>
      </c>
    </row>
    <row r="55" spans="1:5" ht="15.6">
      <c r="A55" s="45">
        <v>10</v>
      </c>
      <c r="B55" s="45" t="s">
        <v>290</v>
      </c>
      <c r="C55" s="45">
        <v>786</v>
      </c>
      <c r="D55" s="45" t="s">
        <v>291</v>
      </c>
      <c r="E55" s="71">
        <v>93000</v>
      </c>
    </row>
    <row r="56" spans="1:5" ht="15.6">
      <c r="A56" s="45">
        <v>11</v>
      </c>
      <c r="B56" s="45" t="s">
        <v>292</v>
      </c>
      <c r="C56" s="45">
        <v>1017</v>
      </c>
      <c r="D56" s="45" t="s">
        <v>293</v>
      </c>
      <c r="E56" s="71">
        <v>9931</v>
      </c>
    </row>
    <row r="57" spans="1:5" ht="15.6">
      <c r="A57" s="45">
        <v>12</v>
      </c>
      <c r="B57" s="45" t="s">
        <v>294</v>
      </c>
      <c r="C57" s="45">
        <v>1008</v>
      </c>
      <c r="D57" s="45" t="s">
        <v>295</v>
      </c>
      <c r="E57" s="71">
        <v>7222</v>
      </c>
    </row>
    <row r="58" spans="1:5" ht="15.6">
      <c r="A58" s="45">
        <v>13</v>
      </c>
      <c r="B58" s="45" t="s">
        <v>296</v>
      </c>
      <c r="C58" s="45">
        <v>997</v>
      </c>
      <c r="D58" s="45" t="s">
        <v>297</v>
      </c>
      <c r="E58" s="71">
        <v>622.29999999999995</v>
      </c>
    </row>
  </sheetData>
  <mergeCells count="29">
    <mergeCell ref="C5:C7"/>
    <mergeCell ref="B5:B7"/>
    <mergeCell ref="B37:B42"/>
    <mergeCell ref="C43:C47"/>
    <mergeCell ref="B43:B47"/>
    <mergeCell ref="B16:B17"/>
    <mergeCell ref="C16:C17"/>
    <mergeCell ref="C24:C25"/>
    <mergeCell ref="B24:B25"/>
    <mergeCell ref="C27:C28"/>
    <mergeCell ref="B27:B28"/>
    <mergeCell ref="C34:C35"/>
    <mergeCell ref="C37:C38"/>
    <mergeCell ref="A37:A42"/>
    <mergeCell ref="A43:A47"/>
    <mergeCell ref="B2:E2"/>
    <mergeCell ref="A32:E32"/>
    <mergeCell ref="A5:A7"/>
    <mergeCell ref="A10:A15"/>
    <mergeCell ref="A16:A17"/>
    <mergeCell ref="A20:A21"/>
    <mergeCell ref="B20:B21"/>
    <mergeCell ref="A24:A25"/>
    <mergeCell ref="B34:B35"/>
    <mergeCell ref="C20:C21"/>
    <mergeCell ref="C10:C15"/>
    <mergeCell ref="B10:B15"/>
    <mergeCell ref="A27:A28"/>
    <mergeCell ref="A34:A35"/>
  </mergeCells>
  <pageMargins left="0.7" right="0.7" top="0.75" bottom="0.75" header="0.3" footer="0.3"/>
  <pageSetup paperSize="9" scale="89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4</vt:lpstr>
      <vt:lpstr>реестр</vt:lpstr>
      <vt:lpstr>'прил 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test</cp:lastModifiedBy>
  <cp:lastPrinted>2019-09-23T03:54:18Z</cp:lastPrinted>
  <dcterms:created xsi:type="dcterms:W3CDTF">2017-11-24T03:52:47Z</dcterms:created>
  <dcterms:modified xsi:type="dcterms:W3CDTF">2019-12-24T03:26:45Z</dcterms:modified>
</cp:coreProperties>
</file>