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rk2\Desktop\АРАЙЛЫМ\Инвест программа_2017\"/>
    </mc:Choice>
  </mc:AlternateContent>
  <bookViews>
    <workbookView xWindow="0" yWindow="0" windowWidth="24000" windowHeight="9270"/>
  </bookViews>
  <sheets>
    <sheet name=" БАК  (2)" sheetId="1" r:id="rId1"/>
  </sheets>
  <definedNames>
    <definedName name="_xlnm.Print_Area" localSheetId="0">' БАК  (2)'!$A$1:$G$187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5" i="1" s="1"/>
  <c r="F12" i="1"/>
  <c r="G12" i="1" s="1"/>
  <c r="F16" i="1"/>
  <c r="G16" i="1" s="1"/>
  <c r="E21" i="1"/>
  <c r="F21" i="1"/>
  <c r="G21" i="1" s="1"/>
  <c r="G22" i="1"/>
  <c r="G23" i="1"/>
  <c r="G24" i="1"/>
  <c r="E29" i="1"/>
  <c r="E28" i="1" s="1"/>
  <c r="F30" i="1"/>
  <c r="F29" i="1" s="1"/>
  <c r="G30" i="1"/>
  <c r="E35" i="1"/>
  <c r="F35" i="1"/>
  <c r="G35" i="1" s="1"/>
  <c r="G36" i="1"/>
  <c r="G37" i="1"/>
  <c r="G38" i="1"/>
  <c r="G39" i="1"/>
  <c r="E40" i="1"/>
  <c r="F40" i="1"/>
  <c r="G40" i="1" s="1"/>
  <c r="G41" i="1"/>
  <c r="E45" i="1"/>
  <c r="G46" i="1"/>
  <c r="G47" i="1"/>
  <c r="G48" i="1"/>
  <c r="G49" i="1"/>
  <c r="G50" i="1"/>
  <c r="G51" i="1"/>
  <c r="G52" i="1"/>
  <c r="G53" i="1"/>
  <c r="G54" i="1"/>
  <c r="G55" i="1"/>
  <c r="G56" i="1"/>
  <c r="F57" i="1"/>
  <c r="G57" i="1" s="1"/>
  <c r="G58" i="1"/>
  <c r="E60" i="1"/>
  <c r="E64" i="1"/>
  <c r="G65" i="1"/>
  <c r="G66" i="1"/>
  <c r="G67" i="1"/>
  <c r="G68" i="1"/>
  <c r="G69" i="1"/>
  <c r="F70" i="1"/>
  <c r="F64" i="1" s="1"/>
  <c r="E71" i="1"/>
  <c r="F71" i="1"/>
  <c r="G72" i="1"/>
  <c r="G73" i="1"/>
  <c r="G74" i="1"/>
  <c r="G75" i="1"/>
  <c r="G76" i="1"/>
  <c r="G77" i="1"/>
  <c r="G78" i="1"/>
  <c r="G81" i="1"/>
  <c r="E86" i="1"/>
  <c r="E106" i="1" s="1"/>
  <c r="F86" i="1"/>
  <c r="G86" i="1"/>
  <c r="G87" i="1"/>
  <c r="G88" i="1"/>
  <c r="G89" i="1"/>
  <c r="G90" i="1"/>
  <c r="E94" i="1"/>
  <c r="F94" i="1"/>
  <c r="G94" i="1" s="1"/>
  <c r="G95" i="1"/>
  <c r="G96" i="1"/>
  <c r="G97" i="1"/>
  <c r="G98" i="1"/>
  <c r="G99" i="1"/>
  <c r="G100" i="1"/>
  <c r="E102" i="1"/>
  <c r="F102" i="1"/>
  <c r="G102" i="1" s="1"/>
  <c r="G103" i="1"/>
  <c r="G104" i="1"/>
  <c r="G105" i="1"/>
  <c r="E109" i="1"/>
  <c r="F109" i="1"/>
  <c r="G109" i="1"/>
  <c r="G110" i="1"/>
  <c r="E114" i="1"/>
  <c r="F114" i="1"/>
  <c r="G114" i="1"/>
  <c r="E121" i="1"/>
  <c r="F121" i="1"/>
  <c r="G121" i="1" s="1"/>
  <c r="G122" i="1"/>
  <c r="G126" i="1"/>
  <c r="E127" i="1"/>
  <c r="F127" i="1"/>
  <c r="G128" i="1"/>
  <c r="G130" i="1"/>
  <c r="E131" i="1"/>
  <c r="F131" i="1"/>
  <c r="G132" i="1"/>
  <c r="G133" i="1"/>
  <c r="G134" i="1"/>
  <c r="G135" i="1"/>
  <c r="E136" i="1"/>
  <c r="F136" i="1"/>
  <c r="G137" i="1"/>
  <c r="G138" i="1"/>
  <c r="G139" i="1"/>
  <c r="G140" i="1"/>
  <c r="G145" i="1"/>
  <c r="E146" i="1"/>
  <c r="F146" i="1"/>
  <c r="G146" i="1" s="1"/>
  <c r="G147" i="1"/>
  <c r="E148" i="1"/>
  <c r="F148" i="1"/>
  <c r="G149" i="1"/>
  <c r="E150" i="1"/>
  <c r="F150" i="1"/>
  <c r="G150" i="1" s="1"/>
  <c r="G151" i="1"/>
  <c r="G152" i="1"/>
  <c r="G154" i="1"/>
  <c r="G155" i="1"/>
  <c r="E157" i="1"/>
  <c r="F157" i="1"/>
  <c r="G158" i="1"/>
  <c r="G159" i="1"/>
  <c r="G160" i="1"/>
  <c r="E161" i="1"/>
  <c r="F161" i="1"/>
  <c r="G161" i="1" s="1"/>
  <c r="G162" i="1"/>
  <c r="E163" i="1"/>
  <c r="F163" i="1"/>
  <c r="G163" i="1" s="1"/>
  <c r="G164" i="1"/>
  <c r="G165" i="1"/>
  <c r="G166" i="1"/>
  <c r="G167" i="1"/>
  <c r="G168" i="1"/>
  <c r="G169" i="1"/>
  <c r="G170" i="1"/>
  <c r="G171" i="1"/>
  <c r="G172" i="1"/>
  <c r="G173" i="1"/>
  <c r="F156" i="1" l="1"/>
  <c r="F174" i="1" s="1"/>
  <c r="G157" i="1"/>
  <c r="G131" i="1"/>
  <c r="G127" i="1"/>
  <c r="E120" i="1"/>
  <c r="G71" i="1"/>
  <c r="E83" i="1"/>
  <c r="E107" i="1" s="1"/>
  <c r="G117" i="1"/>
  <c r="E156" i="1"/>
  <c r="E174" i="1" s="1"/>
  <c r="E141" i="1"/>
  <c r="F45" i="1"/>
  <c r="G45" i="1" s="1"/>
  <c r="G148" i="1"/>
  <c r="E144" i="1"/>
  <c r="E153" i="1" s="1"/>
  <c r="G136" i="1"/>
  <c r="F117" i="1"/>
  <c r="E117" i="1"/>
  <c r="F28" i="1"/>
  <c r="G29" i="1"/>
  <c r="G64" i="1"/>
  <c r="F83" i="1"/>
  <c r="E116" i="1"/>
  <c r="E42" i="1"/>
  <c r="E61" i="1" s="1"/>
  <c r="F144" i="1"/>
  <c r="G144" i="1" s="1"/>
  <c r="F120" i="1"/>
  <c r="F11" i="1"/>
  <c r="F106" i="1"/>
  <c r="G106" i="1" s="1"/>
  <c r="G70" i="1"/>
  <c r="F60" i="1"/>
  <c r="G60" i="1" s="1"/>
  <c r="F153" i="1" l="1"/>
  <c r="G153" i="1" s="1"/>
  <c r="G174" i="1"/>
  <c r="G156" i="1"/>
  <c r="E115" i="1"/>
  <c r="G11" i="1"/>
  <c r="F25" i="1"/>
  <c r="F116" i="1"/>
  <c r="G83" i="1"/>
  <c r="F107" i="1"/>
  <c r="G107" i="1" s="1"/>
  <c r="G120" i="1"/>
  <c r="F141" i="1"/>
  <c r="E175" i="1"/>
  <c r="E176" i="1" s="1"/>
  <c r="G28" i="1"/>
  <c r="F42" i="1"/>
  <c r="G42" i="1" s="1"/>
  <c r="G25" i="1" l="1"/>
  <c r="F61" i="1"/>
  <c r="F175" i="1"/>
  <c r="G141" i="1"/>
  <c r="G116" i="1"/>
  <c r="G61" i="1" l="1"/>
  <c r="F115" i="1"/>
  <c r="F176" i="1"/>
  <c r="G175" i="1"/>
  <c r="G176" i="1" l="1"/>
  <c r="G115" i="1"/>
</calcChain>
</file>

<file path=xl/sharedStrings.xml><?xml version="1.0" encoding="utf-8"?>
<sst xmlns="http://schemas.openxmlformats.org/spreadsheetml/2006/main" count="355" uniqueCount="187">
  <si>
    <t xml:space="preserve">ИТОГО по филиалу </t>
  </si>
  <si>
    <t xml:space="preserve">ВСЕГОпо подаче воды по распределительным сетям </t>
  </si>
  <si>
    <t>Итого на 2017 год</t>
  </si>
  <si>
    <t>шт</t>
  </si>
  <si>
    <t>Радиостанция CHICOM CH-529</t>
  </si>
  <si>
    <t>Оборудование для определения уровня жидкости</t>
  </si>
  <si>
    <t xml:space="preserve">Оборудование волоконно-оптической  линии связи </t>
  </si>
  <si>
    <t>Металлоискатель (металлодетектор)</t>
  </si>
  <si>
    <t>Заклепочно-расклепочное устройство NG 7</t>
  </si>
  <si>
    <t>BG-CS E Станок для заточки цепей</t>
  </si>
  <si>
    <t>Перфоратор (MPR-30 + набор буров DT97000-QZ)Status</t>
  </si>
  <si>
    <t xml:space="preserve"> Машина шлифовальная угловая, с резьбовым креплением, мощность 810-2600 Вт, ч.в 2000-1100 (болгарка)</t>
  </si>
  <si>
    <t>Электродвигатель АО225М2 55 кВт 3000 об/мин</t>
  </si>
  <si>
    <t>Мотопомпа МПБ-100 (LT240P)</t>
  </si>
  <si>
    <t>Приобретение</t>
  </si>
  <si>
    <t>м2.</t>
  </si>
  <si>
    <t>Реконструкция КПП замена окон и дверей</t>
  </si>
  <si>
    <t>2.1.</t>
  </si>
  <si>
    <t xml:space="preserve">Ремонт административного здания складских помещений Талгарского ГВ </t>
  </si>
  <si>
    <t>м3</t>
  </si>
  <si>
    <t>Ремонт бетонных перегородок внутри резервуара</t>
  </si>
  <si>
    <t>1.3.</t>
  </si>
  <si>
    <t xml:space="preserve">Обратная засыпка </t>
  </si>
  <si>
    <t>1.2.</t>
  </si>
  <si>
    <t>Гидроизоляция резервуара технониколем</t>
  </si>
  <si>
    <t>1.1.</t>
  </si>
  <si>
    <t>Ремонт РЧВ объемов 3000 м3. №2</t>
  </si>
  <si>
    <t xml:space="preserve">Реконструкция </t>
  </si>
  <si>
    <t xml:space="preserve">Производственный участк Талгарский групповой водопровод </t>
  </si>
  <si>
    <t>шт.</t>
  </si>
  <si>
    <t>Автомобиль УАЗ -390945</t>
  </si>
  <si>
    <t>Установка крыши насосной станции головного водозабора</t>
  </si>
  <si>
    <t>3.1.</t>
  </si>
  <si>
    <t xml:space="preserve">Установка в хлораторной </t>
  </si>
  <si>
    <t>п.м</t>
  </si>
  <si>
    <t xml:space="preserve">Обеспечение электричеством </t>
  </si>
  <si>
    <t xml:space="preserve">Устройство сарая для хранения хлора и дров </t>
  </si>
  <si>
    <t>Благоустройство вокруг резервуаров с объемом по 100м3</t>
  </si>
  <si>
    <t xml:space="preserve">Производственный участок Бозойский групповой водопровод </t>
  </si>
  <si>
    <t>ед.</t>
  </si>
  <si>
    <t xml:space="preserve">LADA 21214 </t>
  </si>
  <si>
    <t>Тепловентиляр для обогрева производственного помещения</t>
  </si>
  <si>
    <t>м2</t>
  </si>
  <si>
    <t xml:space="preserve">Реконструкция крыши  служебного помещения (хлораторной) </t>
  </si>
  <si>
    <t>4.4.</t>
  </si>
  <si>
    <t>Замена кровли на Бактерицидном здании  п.Алмалы.</t>
  </si>
  <si>
    <t>4.3.</t>
  </si>
  <si>
    <t xml:space="preserve">Бетонирование отмостки </t>
  </si>
  <si>
    <t>4.2.</t>
  </si>
  <si>
    <t xml:space="preserve">Реконструкция печи (три оборота)  </t>
  </si>
  <si>
    <t>4.1.</t>
  </si>
  <si>
    <t xml:space="preserve">Реконструкция служебного здания КПП </t>
  </si>
  <si>
    <t>Ремонт задвижек Д 150 мм</t>
  </si>
  <si>
    <t>3.3.</t>
  </si>
  <si>
    <t xml:space="preserve">га </t>
  </si>
  <si>
    <t xml:space="preserve">Благоустройство производственного участка </t>
  </si>
  <si>
    <t>3.2.</t>
  </si>
  <si>
    <t xml:space="preserve">Ремонт бактерицидной установки  (замена крыши) </t>
  </si>
  <si>
    <t xml:space="preserve">Благоустройство резервуарной площадки и головного водозабора </t>
  </si>
  <si>
    <t>Ремонт  заборов санитарно охранной зоны</t>
  </si>
  <si>
    <t>Установка фильтрапоглотителя</t>
  </si>
  <si>
    <t>1.4.</t>
  </si>
  <si>
    <t xml:space="preserve">Уплотнение грунта 1,2 группы </t>
  </si>
  <si>
    <t>Планировка гребня и откосов дамб и земляных подушек в грунтах 2 группы вручную</t>
  </si>
  <si>
    <t>Обвалование резервуара объемом 250м3 одноковшовыми экскаваторами с ковшом вместимостью 0,65 м3 вгрунтах 2 группы</t>
  </si>
  <si>
    <t xml:space="preserve">Ремонт резервуара </t>
  </si>
  <si>
    <t>Производственный участок Тургенский групповой водопровод</t>
  </si>
  <si>
    <t xml:space="preserve">                                приобретение </t>
  </si>
  <si>
    <r>
      <rPr>
        <sz val="9"/>
        <color theme="1"/>
        <rFont val="Times New Roman"/>
        <family val="1"/>
        <charset val="204"/>
      </rPr>
      <t xml:space="preserve">из них выполнено: </t>
    </r>
    <r>
      <rPr>
        <b/>
        <sz val="9"/>
        <color theme="1"/>
        <rFont val="Times New Roman"/>
        <family val="1"/>
        <charset val="204"/>
      </rPr>
      <t xml:space="preserve">реконструкция </t>
    </r>
  </si>
  <si>
    <t xml:space="preserve">ВСЕГО по подаче воды по каналам </t>
  </si>
  <si>
    <t xml:space="preserve">Итого на 2017 год </t>
  </si>
  <si>
    <t>Kрепление откосов скальной породой или камнем при уклоне  откоса 1:3 и положе толщина слоя до 2 м</t>
  </si>
  <si>
    <t xml:space="preserve">Разработка грунта 4 группы с погрузкой на автомобили-самосвалы экскаваторами с ковшом вместимостью 1 м3 </t>
  </si>
  <si>
    <t>т</t>
  </si>
  <si>
    <t>Устройство выравнивающего слоя из асфальтобетонной  смеси с применением  укладчиков асфальтобетона</t>
  </si>
  <si>
    <t xml:space="preserve">Исправление профиля оснований щебеночных с добавлением нового материала </t>
  </si>
  <si>
    <t xml:space="preserve"> Куртинское отделение</t>
  </si>
  <si>
    <t>Всего Бартогай-Шелек на 2017 год</t>
  </si>
  <si>
    <t>Бетонирование водовыпусков на канале</t>
  </si>
  <si>
    <t xml:space="preserve">Мехочистка в ручную </t>
  </si>
  <si>
    <t>Правобережный канал ПБК</t>
  </si>
  <si>
    <t>Окраска масляными составами  за два раза металлических   поверхностей площадью до 5 м2</t>
  </si>
  <si>
    <t>Окраска известковыми  составами фасадов простых по штукатурке с земли и лесов</t>
  </si>
  <si>
    <t>2.6.</t>
  </si>
  <si>
    <t>Реконструкция гидромоста ПК 47</t>
  </si>
  <si>
    <t>2.5.</t>
  </si>
  <si>
    <t>га</t>
  </si>
  <si>
    <t>Срезка деревьев и кустарников вдоль канала в ручную</t>
  </si>
  <si>
    <t>2.4.</t>
  </si>
  <si>
    <t>2.3.</t>
  </si>
  <si>
    <t>Разравнивание верхней бровки канала бульдозером Т-130</t>
  </si>
  <si>
    <t>2.2.</t>
  </si>
  <si>
    <t xml:space="preserve">Механизированная очистка канала экскаватором </t>
  </si>
  <si>
    <t>Реконструкция МК Байсеит Р-5</t>
  </si>
  <si>
    <t>Расчистка площадей от кустарника на тракторе 79 кВт (108 л.с.)</t>
  </si>
  <si>
    <t xml:space="preserve">Бетонирование каналов вручную железобетоном при покрытии  /увлажнении/ поверхности  бетона водой </t>
  </si>
  <si>
    <t xml:space="preserve">Разработка грунта бульдозерами мощностью 96 (130) кВт (л.с.), при перемещении 2 группы грунтов до 10 м </t>
  </si>
  <si>
    <t xml:space="preserve">Разработка грунта 2 группы в отвал экскаваторами "Обратная лопата" с ковшом вместимостью 1 м3
</t>
  </si>
  <si>
    <t>Реконструкция МК "Шамшудин"</t>
  </si>
  <si>
    <t xml:space="preserve"> Шелекское отделение </t>
  </si>
  <si>
    <t>Итого на 2017год</t>
  </si>
  <si>
    <t>м</t>
  </si>
  <si>
    <t xml:space="preserve">Уплотнение деформационного   шва прочими вертикальными  уплотнениями в напорных гидротехнических сооружениях из резиновой диафрагмы </t>
  </si>
  <si>
    <t>Окраска масляными составами  за два раза металлических  поверхностей площадью до 5 м2</t>
  </si>
  <si>
    <t xml:space="preserve">Бетонирование канала вручную </t>
  </si>
  <si>
    <t>Устройство каменной наброски</t>
  </si>
  <si>
    <t>Разработка грунта бульдозерами мощностью 79 (108) кВт (л.с.), при  перемещении 4 группы грунтов до 10 м</t>
  </si>
  <si>
    <t>2.7.</t>
  </si>
  <si>
    <t>Побелка  ГТС ПК 38, 42, 44, 47,- РП-1,РП-2, РП-3, РП-4, водомер</t>
  </si>
  <si>
    <t>Покраска ГТС ПК 38, 42, 44, 47, - РП-1,РП-2,РП-3,РП-4, водомер</t>
  </si>
  <si>
    <t xml:space="preserve">Бетонирование ГТС ПК 38, 42, 44, 47, - РП-1,РП-2,РП-3,РП-4, водомер </t>
  </si>
  <si>
    <t>Мехочистка в ручную</t>
  </si>
  <si>
    <t>тонн</t>
  </si>
  <si>
    <t xml:space="preserve">Транспортировка грунта 2 группы автомобилями до 3 км   </t>
  </si>
  <si>
    <t>Механизированная очистка экскаватором с погрузкой на автомобили</t>
  </si>
  <si>
    <t>Реконструкция МК "Малыбай-1"</t>
  </si>
  <si>
    <t xml:space="preserve">Окраска известковыми составами фасадов простых по штукатурке с земле и лесов </t>
  </si>
  <si>
    <t>1.7.</t>
  </si>
  <si>
    <t>1.6.</t>
  </si>
  <si>
    <t>Побелка бетонной части ГТС</t>
  </si>
  <si>
    <t xml:space="preserve"> Окраска металлических частей ГТС </t>
  </si>
  <si>
    <t xml:space="preserve">Транспонтировка грунта 2 группы автомобилями до 3 км   </t>
  </si>
  <si>
    <t>Реконструкция МК "Ассинский"</t>
  </si>
  <si>
    <t xml:space="preserve">Реконструкция    </t>
  </si>
  <si>
    <t xml:space="preserve"> Бартогайское отделение</t>
  </si>
  <si>
    <t>Всего по БАКу на 2017 год</t>
  </si>
  <si>
    <t xml:space="preserve">Окраска масленными составами за два раза металлических поверхностей площадью более 5м2 </t>
  </si>
  <si>
    <t>Укладка монолитного железобетона на ПУ 1259</t>
  </si>
  <si>
    <t>1.13.</t>
  </si>
  <si>
    <t>Окраска известковыми составами фасадов простых по штукатурке с земле и лесов</t>
  </si>
  <si>
    <t>1.12.</t>
  </si>
  <si>
    <t>Расчистка площадей от кустарника и зарослей камыша машинами на ПК 1602-1680  глубиной подготовки полей на тракторе 79 кВт (108 л.с.)</t>
  </si>
  <si>
    <t>1.11.</t>
  </si>
  <si>
    <t xml:space="preserve">Очистка каналов экскаваторами (Ковчевка деревьев, погрузка, перевозка , разгрузка ) </t>
  </si>
  <si>
    <t>1.10.</t>
  </si>
  <si>
    <t>Бетонирование дна канала на ПК 1560</t>
  </si>
  <si>
    <t>1.9.</t>
  </si>
  <si>
    <t>Реконструкция  лотков ЛП - 80 на ПК 1546</t>
  </si>
  <si>
    <t>1.8.</t>
  </si>
  <si>
    <t>Бетонирование вдоль парапетов на ПК 1250+70</t>
  </si>
  <si>
    <t xml:space="preserve">Реконструкция парапетов на ПК 1250+70 </t>
  </si>
  <si>
    <t>Реконструкция  откосных плит на ПК 1250+70</t>
  </si>
  <si>
    <t>1.5.</t>
  </si>
  <si>
    <t>Реконструкция лотков ЛП-80 на ПК 1219 перепуске через БАК</t>
  </si>
  <si>
    <t>Реконструкция лотков ЛП-80 на ПК 1207 перепуске через БАК</t>
  </si>
  <si>
    <t>Бетонирование откосов и дна канала ПК 1206</t>
  </si>
  <si>
    <t>Замена парапетов на ПК 1207</t>
  </si>
  <si>
    <t xml:space="preserve">Реконструкция канала </t>
  </si>
  <si>
    <t xml:space="preserve">Каскеленское отделение </t>
  </si>
  <si>
    <t xml:space="preserve">LADA -21214 </t>
  </si>
  <si>
    <t>Приобетение</t>
  </si>
  <si>
    <t>Окраска маслянными составами за два раза металлических поверхностей площадью до 5 м2 (Дюкера ПК 753, ПК 941, ПК 1054)</t>
  </si>
  <si>
    <t>Мехочитска канала вручную</t>
  </si>
  <si>
    <t>Замена винтоподъемников</t>
  </si>
  <si>
    <t>Срезка деревьев и кустарников</t>
  </si>
  <si>
    <t>Служебного дома на ПК 870</t>
  </si>
  <si>
    <t>Мехочистка в ручную в грунтах 2 группы</t>
  </si>
  <si>
    <t xml:space="preserve">Расчистка площадей на канале </t>
  </si>
  <si>
    <t>Ремонт штукатурки гладких фасадов</t>
  </si>
  <si>
    <t>Демонтаж оконных переплотов</t>
  </si>
  <si>
    <t>Демонтаж кровел</t>
  </si>
  <si>
    <t>Служебного дома на ПК 753</t>
  </si>
  <si>
    <t>Реконструкция канала</t>
  </si>
  <si>
    <t>Енбекшиказахское отделение</t>
  </si>
  <si>
    <t xml:space="preserve">Фронтальный погрузчик XCMG LM 500 FM </t>
  </si>
  <si>
    <t>Экскаватор погрузчик Cat 428 F2</t>
  </si>
  <si>
    <t>Уплотнение деформационного шва прочими вертикальными  уплотнениями в напорных гидротехнических сооружениях из резиновой диафрагмы</t>
  </si>
  <si>
    <t>комп</t>
  </si>
  <si>
    <t xml:space="preserve">Механизмы подъемные с  электрическим приводом,
канатные одно  барабанные, масса до 2 т
</t>
  </si>
  <si>
    <t xml:space="preserve">Бетонирование откоса канала  вручную бетоном при покрытии /увлажнении/ поверхности бетона водой
</t>
  </si>
  <si>
    <t xml:space="preserve">Окраска известковыми  составами фасадов простых по штукатурке
</t>
  </si>
  <si>
    <t>Замена уплотнительных резин на затворы ПК 380,433,480,534, 545,552,619.</t>
  </si>
  <si>
    <t>Реконструкция винтоподъемников на ПК 380, 433,480,534,545,552,619,</t>
  </si>
  <si>
    <t>Замена уплотнительных резин на затворы ПК 103,113,173,354,371,379.</t>
  </si>
  <si>
    <t>Реконструкция винтоподъемников на ПК 103, 113,173,305,354,371,379,</t>
  </si>
  <si>
    <t xml:space="preserve">Таусугурское отделение </t>
  </si>
  <si>
    <t xml:space="preserve">Большой Алматинский канал </t>
  </si>
  <si>
    <t xml:space="preserve">сумма неисполнения </t>
  </si>
  <si>
    <t>Сумма                   тыс. тенге                (без НДС)</t>
  </si>
  <si>
    <t>Кол-во</t>
  </si>
  <si>
    <t>Ед. изм.</t>
  </si>
  <si>
    <t>Наименование мероприятий инвестиционной программы</t>
  </si>
  <si>
    <t>№ п/п</t>
  </si>
  <si>
    <t xml:space="preserve">факт </t>
  </si>
  <si>
    <t xml:space="preserve">план </t>
  </si>
  <si>
    <t xml:space="preserve">Выполнение инвестиционной программы за 2017 год  с учетом корректировки </t>
  </si>
  <si>
    <t xml:space="preserve"> "БАК им. Д. Кунаева" РГП на ПХВ "Казводхоз"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</si>
</sst>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59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49" fontId="2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/>
    <xf numFmtId="4" fontId="1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" fontId="1" fillId="2" borderId="2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/>
    </xf>
    <xf numFmtId="0" fontId="1" fillId="2" borderId="7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 wrapText="1"/>
    </xf>
    <xf numFmtId="4" fontId="1" fillId="2" borderId="7" xfId="0" applyNumberFormat="1" applyFont="1" applyFill="1" applyBorder="1" applyAlignment="1">
      <alignment horizontal="right" vertical="center"/>
    </xf>
    <xf numFmtId="4" fontId="1" fillId="2" borderId="6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4" fontId="1" fillId="2" borderId="6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5" xfId="0" applyFont="1" applyFill="1" applyBorder="1"/>
    <xf numFmtId="4" fontId="1" fillId="2" borderId="5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" fontId="1" fillId="2" borderId="2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3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16" fontId="1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left"/>
    </xf>
    <xf numFmtId="0" fontId="1" fillId="2" borderId="6" xfId="0" applyFont="1" applyFill="1" applyBorder="1"/>
    <xf numFmtId="2" fontId="2" fillId="2" borderId="1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right" vertical="center"/>
    </xf>
    <xf numFmtId="1" fontId="1" fillId="2" borderId="2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left"/>
    </xf>
    <xf numFmtId="4" fontId="2" fillId="2" borderId="1" xfId="0" applyNumberFormat="1" applyFont="1" applyFill="1" applyBorder="1" applyAlignment="1"/>
    <xf numFmtId="4" fontId="2" fillId="2" borderId="2" xfId="0" applyNumberFormat="1" applyFont="1" applyFill="1" applyBorder="1" applyAlignment="1">
      <alignment horizontal="right" wrapText="1"/>
    </xf>
    <xf numFmtId="0" fontId="1" fillId="2" borderId="2" xfId="0" applyFont="1" applyFill="1" applyBorder="1"/>
    <xf numFmtId="49" fontId="2" fillId="2" borderId="1" xfId="0" applyNumberFormat="1" applyFont="1" applyFill="1" applyBorder="1" applyAlignment="1">
      <alignment horizontal="left" wrapText="1"/>
    </xf>
    <xf numFmtId="165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2" borderId="8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Border="1"/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5"/>
  <sheetViews>
    <sheetView tabSelected="1" zoomScaleNormal="100" zoomScaleSheetLayoutView="90" workbookViewId="0">
      <pane ySplit="6" topLeftCell="A103" activePane="bottomLeft" state="frozen"/>
      <selection pane="bottomLeft" activeCell="K153" sqref="K153"/>
    </sheetView>
  </sheetViews>
  <sheetFormatPr defaultRowHeight="12" x14ac:dyDescent="0.2"/>
  <cols>
    <col min="1" max="1" width="5.42578125" style="1" customWidth="1"/>
    <col min="2" max="2" width="50.5703125" style="5" customWidth="1"/>
    <col min="3" max="3" width="8" style="4" customWidth="1"/>
    <col min="4" max="4" width="8.28515625" style="4" customWidth="1"/>
    <col min="5" max="5" width="11.140625" style="3" customWidth="1"/>
    <col min="6" max="6" width="15" style="2" customWidth="1"/>
    <col min="7" max="7" width="12.140625" style="1" customWidth="1"/>
    <col min="8" max="16384" width="9.140625" style="1"/>
  </cols>
  <sheetData>
    <row r="1" spans="1:7" ht="12" customHeight="1" x14ac:dyDescent="0.2">
      <c r="A1" s="142" t="s">
        <v>186</v>
      </c>
      <c r="B1" s="142"/>
      <c r="C1" s="142"/>
      <c r="D1" s="142"/>
      <c r="E1" s="142"/>
      <c r="F1" s="142"/>
      <c r="G1" s="142"/>
    </row>
    <row r="2" spans="1:7" ht="12" customHeight="1" x14ac:dyDescent="0.2">
      <c r="A2" s="141"/>
      <c r="B2" s="142" t="s">
        <v>185</v>
      </c>
      <c r="C2" s="142"/>
      <c r="D2" s="142"/>
      <c r="E2" s="142"/>
      <c r="F2" s="142"/>
      <c r="G2" s="142"/>
    </row>
    <row r="3" spans="1:7" ht="12" customHeight="1" x14ac:dyDescent="0.2">
      <c r="A3" s="141"/>
      <c r="B3" s="140"/>
      <c r="C3" s="140"/>
      <c r="D3" s="140"/>
      <c r="E3" s="140"/>
      <c r="F3" s="140"/>
      <c r="G3" s="140"/>
    </row>
    <row r="4" spans="1:7" x14ac:dyDescent="0.2">
      <c r="A4" s="18"/>
      <c r="B4" s="34"/>
      <c r="C4" s="135" t="s">
        <v>184</v>
      </c>
      <c r="D4" s="135"/>
      <c r="E4" s="135"/>
      <c r="F4" s="139" t="s">
        <v>183</v>
      </c>
      <c r="G4" s="139"/>
    </row>
    <row r="5" spans="1:7" ht="15" customHeight="1" x14ac:dyDescent="0.2">
      <c r="A5" s="24" t="s">
        <v>182</v>
      </c>
      <c r="B5" s="136" t="s">
        <v>181</v>
      </c>
      <c r="C5" s="135" t="s">
        <v>180</v>
      </c>
      <c r="D5" s="134" t="s">
        <v>179</v>
      </c>
      <c r="E5" s="134" t="s">
        <v>178</v>
      </c>
      <c r="F5" s="134" t="s">
        <v>178</v>
      </c>
      <c r="G5" s="138" t="s">
        <v>177</v>
      </c>
    </row>
    <row r="6" spans="1:7" ht="42.75" customHeight="1" x14ac:dyDescent="0.2">
      <c r="A6" s="24"/>
      <c r="B6" s="136"/>
      <c r="C6" s="135"/>
      <c r="D6" s="134"/>
      <c r="E6" s="134"/>
      <c r="F6" s="134"/>
      <c r="G6" s="137"/>
    </row>
    <row r="7" spans="1:7" ht="12.75" customHeight="1" x14ac:dyDescent="0.2">
      <c r="A7" s="24"/>
      <c r="B7" s="136"/>
      <c r="C7" s="135"/>
      <c r="D7" s="134"/>
      <c r="E7" s="134"/>
      <c r="F7" s="134"/>
      <c r="G7" s="133"/>
    </row>
    <row r="8" spans="1:7" ht="12" customHeight="1" x14ac:dyDescent="0.2">
      <c r="A8" s="13">
        <v>1</v>
      </c>
      <c r="B8" s="13">
        <v>2</v>
      </c>
      <c r="C8" s="13">
        <v>3</v>
      </c>
      <c r="D8" s="13">
        <v>4</v>
      </c>
      <c r="E8" s="85">
        <v>5</v>
      </c>
      <c r="F8" s="73">
        <v>6</v>
      </c>
      <c r="G8" s="73">
        <v>7</v>
      </c>
    </row>
    <row r="9" spans="1:7" ht="12" customHeight="1" x14ac:dyDescent="0.2">
      <c r="A9" s="30" t="s">
        <v>176</v>
      </c>
      <c r="B9" s="29"/>
      <c r="C9" s="29"/>
      <c r="D9" s="29"/>
      <c r="E9" s="29"/>
      <c r="F9" s="19"/>
      <c r="G9" s="10"/>
    </row>
    <row r="10" spans="1:7" ht="12" customHeight="1" x14ac:dyDescent="0.2">
      <c r="A10" s="132" t="s">
        <v>175</v>
      </c>
      <c r="B10" s="131"/>
      <c r="C10" s="131"/>
      <c r="D10" s="131"/>
      <c r="E10" s="131"/>
      <c r="F10" s="19"/>
      <c r="G10" s="10"/>
    </row>
    <row r="11" spans="1:7" x14ac:dyDescent="0.2">
      <c r="A11" s="18">
        <v>1</v>
      </c>
      <c r="B11" s="71" t="s">
        <v>162</v>
      </c>
      <c r="C11" s="26"/>
      <c r="D11" s="87"/>
      <c r="E11" s="32">
        <f>SUM(E12:E20)</f>
        <v>19493.71</v>
      </c>
      <c r="F11" s="32">
        <f>SUM(F12:F20)</f>
        <v>13660.755000000001</v>
      </c>
      <c r="G11" s="11">
        <f>F11-E11</f>
        <v>-5832.9549999999981</v>
      </c>
    </row>
    <row r="12" spans="1:7" ht="26.25" customHeight="1" x14ac:dyDescent="0.2">
      <c r="A12" s="130" t="s">
        <v>25</v>
      </c>
      <c r="B12" s="25" t="s">
        <v>174</v>
      </c>
      <c r="C12" s="15" t="s">
        <v>29</v>
      </c>
      <c r="D12" s="86">
        <v>20</v>
      </c>
      <c r="E12" s="20">
        <v>6000</v>
      </c>
      <c r="F12" s="53">
        <f>4796.064+5984.34</f>
        <v>10780.404</v>
      </c>
      <c r="G12" s="53">
        <f>(E12+E13+E14+E15)-F12</f>
        <v>6249.5959999999995</v>
      </c>
    </row>
    <row r="13" spans="1:7" ht="25.5" customHeight="1" x14ac:dyDescent="0.2">
      <c r="A13" s="15" t="s">
        <v>23</v>
      </c>
      <c r="B13" s="25" t="s">
        <v>173</v>
      </c>
      <c r="C13" s="15" t="s">
        <v>101</v>
      </c>
      <c r="D13" s="86">
        <v>204</v>
      </c>
      <c r="E13" s="20">
        <v>3500</v>
      </c>
      <c r="F13" s="127"/>
      <c r="G13" s="58"/>
    </row>
    <row r="14" spans="1:7" ht="28.5" customHeight="1" x14ac:dyDescent="0.2">
      <c r="A14" s="15" t="s">
        <v>21</v>
      </c>
      <c r="B14" s="25" t="s">
        <v>172</v>
      </c>
      <c r="C14" s="15" t="s">
        <v>29</v>
      </c>
      <c r="D14" s="86">
        <v>20</v>
      </c>
      <c r="E14" s="20">
        <v>5000</v>
      </c>
      <c r="F14" s="127"/>
      <c r="G14" s="58"/>
    </row>
    <row r="15" spans="1:7" ht="24" x14ac:dyDescent="0.2">
      <c r="A15" s="15" t="s">
        <v>61</v>
      </c>
      <c r="B15" s="25" t="s">
        <v>171</v>
      </c>
      <c r="C15" s="15" t="s">
        <v>101</v>
      </c>
      <c r="D15" s="86">
        <v>93</v>
      </c>
      <c r="E15" s="20">
        <v>2530</v>
      </c>
      <c r="F15" s="51"/>
      <c r="G15" s="50"/>
    </row>
    <row r="16" spans="1:7" ht="14.25" customHeight="1" x14ac:dyDescent="0.2">
      <c r="A16" s="89">
        <v>1.5</v>
      </c>
      <c r="B16" s="75" t="s">
        <v>170</v>
      </c>
      <c r="C16" s="57" t="s">
        <v>42</v>
      </c>
      <c r="D16" s="56">
        <v>734</v>
      </c>
      <c r="E16" s="60">
        <v>2463.71</v>
      </c>
      <c r="F16" s="60">
        <f>1463.712+1416.639</f>
        <v>2880.3509999999997</v>
      </c>
      <c r="G16" s="53">
        <f>E16-F16</f>
        <v>-416.64099999999962</v>
      </c>
    </row>
    <row r="17" spans="1:8" ht="24" x14ac:dyDescent="0.2">
      <c r="A17" s="103"/>
      <c r="B17" s="75" t="s">
        <v>103</v>
      </c>
      <c r="C17" s="57" t="s">
        <v>42</v>
      </c>
      <c r="D17" s="56">
        <v>652</v>
      </c>
      <c r="E17" s="59"/>
      <c r="F17" s="59"/>
      <c r="G17" s="58"/>
    </row>
    <row r="18" spans="1:8" ht="24.75" customHeight="1" x14ac:dyDescent="0.2">
      <c r="A18" s="103"/>
      <c r="B18" s="75" t="s">
        <v>169</v>
      </c>
      <c r="C18" s="57" t="s">
        <v>19</v>
      </c>
      <c r="D18" s="74">
        <v>17.5</v>
      </c>
      <c r="E18" s="59"/>
      <c r="F18" s="59"/>
      <c r="G18" s="58"/>
    </row>
    <row r="19" spans="1:8" ht="24" customHeight="1" x14ac:dyDescent="0.2">
      <c r="A19" s="103"/>
      <c r="B19" s="75" t="s">
        <v>168</v>
      </c>
      <c r="C19" s="57" t="s">
        <v>167</v>
      </c>
      <c r="D19" s="56">
        <v>1</v>
      </c>
      <c r="E19" s="59"/>
      <c r="F19" s="59"/>
      <c r="G19" s="58"/>
    </row>
    <row r="20" spans="1:8" ht="36.75" customHeight="1" x14ac:dyDescent="0.2">
      <c r="A20" s="88"/>
      <c r="B20" s="75" t="s">
        <v>166</v>
      </c>
      <c r="C20" s="57" t="s">
        <v>101</v>
      </c>
      <c r="D20" s="56">
        <v>8.5</v>
      </c>
      <c r="E20" s="55"/>
      <c r="F20" s="55"/>
      <c r="G20" s="50"/>
    </row>
    <row r="21" spans="1:8" s="144" customFormat="1" x14ac:dyDescent="0.2">
      <c r="A21" s="15"/>
      <c r="B21" s="143" t="s">
        <v>14</v>
      </c>
      <c r="C21" s="49"/>
      <c r="D21" s="128"/>
      <c r="E21" s="120">
        <f>SUM(E22:E24)</f>
        <v>53100</v>
      </c>
      <c r="F21" s="120">
        <f>SUM(F22:F24)</f>
        <v>46900</v>
      </c>
      <c r="G21" s="119">
        <f>F21-E21</f>
        <v>-6200</v>
      </c>
    </row>
    <row r="22" spans="1:8" x14ac:dyDescent="0.2">
      <c r="A22" s="18">
        <v>2</v>
      </c>
      <c r="B22" s="145" t="s">
        <v>149</v>
      </c>
      <c r="C22" s="15" t="s">
        <v>3</v>
      </c>
      <c r="D22" s="125">
        <v>1</v>
      </c>
      <c r="E22" s="124">
        <v>3100</v>
      </c>
      <c r="F22" s="124">
        <v>3100</v>
      </c>
      <c r="G22" s="117">
        <f>F22-E22</f>
        <v>0</v>
      </c>
      <c r="H22" s="146"/>
    </row>
    <row r="23" spans="1:8" x14ac:dyDescent="0.2">
      <c r="A23" s="18">
        <v>3</v>
      </c>
      <c r="B23" s="25" t="s">
        <v>165</v>
      </c>
      <c r="C23" s="15" t="s">
        <v>3</v>
      </c>
      <c r="D23" s="125">
        <v>1</v>
      </c>
      <c r="E23" s="20">
        <v>30000</v>
      </c>
      <c r="F23" s="147">
        <v>28000</v>
      </c>
      <c r="G23" s="111">
        <f>F23-E23</f>
        <v>-2000</v>
      </c>
      <c r="H23" s="146"/>
    </row>
    <row r="24" spans="1:8" x14ac:dyDescent="0.2">
      <c r="A24" s="18">
        <v>4</v>
      </c>
      <c r="B24" s="114" t="s">
        <v>164</v>
      </c>
      <c r="C24" s="15" t="s">
        <v>3</v>
      </c>
      <c r="D24" s="86">
        <v>1</v>
      </c>
      <c r="E24" s="20">
        <v>20000</v>
      </c>
      <c r="F24" s="111">
        <v>15800</v>
      </c>
      <c r="G24" s="111">
        <f>F24-E24</f>
        <v>-4200</v>
      </c>
      <c r="H24" s="146"/>
    </row>
    <row r="25" spans="1:8" x14ac:dyDescent="0.2">
      <c r="A25" s="15"/>
      <c r="B25" s="34" t="s">
        <v>2</v>
      </c>
      <c r="C25" s="26"/>
      <c r="D25" s="87"/>
      <c r="E25" s="32">
        <f>+E21+E11</f>
        <v>72593.709999999992</v>
      </c>
      <c r="F25" s="32">
        <f>+F21+F11</f>
        <v>60560.755000000005</v>
      </c>
      <c r="G25" s="119">
        <f>F25-E25</f>
        <v>-12032.954999999987</v>
      </c>
    </row>
    <row r="26" spans="1:8" x14ac:dyDescent="0.2">
      <c r="A26" s="15"/>
      <c r="B26" s="34"/>
      <c r="C26" s="26"/>
      <c r="D26" s="26"/>
      <c r="E26" s="32"/>
      <c r="F26" s="19"/>
      <c r="G26" s="117"/>
    </row>
    <row r="27" spans="1:8" x14ac:dyDescent="0.2">
      <c r="A27" s="30" t="s">
        <v>163</v>
      </c>
      <c r="B27" s="29"/>
      <c r="C27" s="29"/>
      <c r="D27" s="29"/>
      <c r="E27" s="29"/>
      <c r="F27" s="19"/>
      <c r="G27" s="117"/>
    </row>
    <row r="28" spans="1:8" x14ac:dyDescent="0.2">
      <c r="A28" s="26"/>
      <c r="B28" s="34" t="s">
        <v>162</v>
      </c>
      <c r="C28" s="15"/>
      <c r="D28" s="129"/>
      <c r="E28" s="32">
        <f>E29+E35</f>
        <v>24167.17</v>
      </c>
      <c r="F28" s="32">
        <f>F29+F35</f>
        <v>12972.094999999999</v>
      </c>
      <c r="G28" s="119">
        <f>F28-E28</f>
        <v>-11195.074999999999</v>
      </c>
    </row>
    <row r="29" spans="1:8" x14ac:dyDescent="0.2">
      <c r="A29" s="16">
        <v>1</v>
      </c>
      <c r="B29" s="34" t="s">
        <v>161</v>
      </c>
      <c r="C29" s="49"/>
      <c r="D29" s="128"/>
      <c r="E29" s="120">
        <f>SUM(E30:E34)</f>
        <v>11290.11</v>
      </c>
      <c r="F29" s="120">
        <f>SUM(F30:F34)</f>
        <v>12695.035</v>
      </c>
      <c r="G29" s="119">
        <f>F29-E29</f>
        <v>1404.9249999999993</v>
      </c>
    </row>
    <row r="30" spans="1:8" ht="14.25" customHeight="1" x14ac:dyDescent="0.2">
      <c r="A30" s="13" t="s">
        <v>25</v>
      </c>
      <c r="B30" s="75" t="s">
        <v>160</v>
      </c>
      <c r="C30" s="57" t="s">
        <v>42</v>
      </c>
      <c r="D30" s="84">
        <v>611</v>
      </c>
      <c r="E30" s="126">
        <v>11290.11</v>
      </c>
      <c r="F30" s="126">
        <f>11290.11+666.85+256.078+481.997</f>
        <v>12695.035</v>
      </c>
      <c r="G30" s="53">
        <f>F30-E30</f>
        <v>1404.9249999999993</v>
      </c>
    </row>
    <row r="31" spans="1:8" ht="14.25" customHeight="1" x14ac:dyDescent="0.2">
      <c r="A31" s="26" t="s">
        <v>23</v>
      </c>
      <c r="B31" s="25" t="s">
        <v>159</v>
      </c>
      <c r="C31" s="57" t="s">
        <v>42</v>
      </c>
      <c r="D31" s="84">
        <v>25</v>
      </c>
      <c r="E31" s="126"/>
      <c r="F31" s="126"/>
      <c r="G31" s="127"/>
    </row>
    <row r="32" spans="1:8" ht="12" customHeight="1" x14ac:dyDescent="0.2">
      <c r="A32" s="13" t="s">
        <v>21</v>
      </c>
      <c r="B32" s="75" t="s">
        <v>158</v>
      </c>
      <c r="C32" s="57" t="s">
        <v>19</v>
      </c>
      <c r="D32" s="84">
        <v>822</v>
      </c>
      <c r="E32" s="126"/>
      <c r="F32" s="126"/>
      <c r="G32" s="127"/>
    </row>
    <row r="33" spans="1:8" ht="12" customHeight="1" x14ac:dyDescent="0.2">
      <c r="A33" s="13" t="s">
        <v>61</v>
      </c>
      <c r="B33" s="75" t="s">
        <v>157</v>
      </c>
      <c r="C33" s="57" t="s">
        <v>86</v>
      </c>
      <c r="D33" s="84">
        <v>25</v>
      </c>
      <c r="E33" s="126"/>
      <c r="F33" s="126"/>
      <c r="G33" s="127"/>
    </row>
    <row r="34" spans="1:8" ht="12" customHeight="1" x14ac:dyDescent="0.2">
      <c r="A34" s="13" t="s">
        <v>142</v>
      </c>
      <c r="B34" s="75" t="s">
        <v>156</v>
      </c>
      <c r="C34" s="57" t="s">
        <v>19</v>
      </c>
      <c r="D34" s="84">
        <v>950</v>
      </c>
      <c r="E34" s="126"/>
      <c r="F34" s="126"/>
      <c r="G34" s="51"/>
    </row>
    <row r="35" spans="1:8" x14ac:dyDescent="0.2">
      <c r="A35" s="16">
        <v>2</v>
      </c>
      <c r="B35" s="34" t="s">
        <v>155</v>
      </c>
      <c r="C35" s="26"/>
      <c r="D35" s="87"/>
      <c r="E35" s="32">
        <f>SUM(E36:E39)</f>
        <v>12877.06</v>
      </c>
      <c r="F35" s="32">
        <f>SUM(F36:F39)</f>
        <v>277.06</v>
      </c>
      <c r="G35" s="119">
        <f>F35-E35</f>
        <v>-12600</v>
      </c>
    </row>
    <row r="36" spans="1:8" x14ac:dyDescent="0.2">
      <c r="A36" s="13" t="s">
        <v>17</v>
      </c>
      <c r="B36" s="25" t="s">
        <v>154</v>
      </c>
      <c r="C36" s="15" t="s">
        <v>86</v>
      </c>
      <c r="D36" s="125">
        <v>25</v>
      </c>
      <c r="E36" s="124">
        <v>4200</v>
      </c>
      <c r="F36" s="19"/>
      <c r="G36" s="117">
        <f>F36-E36</f>
        <v>-4200</v>
      </c>
    </row>
    <row r="37" spans="1:8" x14ac:dyDescent="0.2">
      <c r="A37" s="26" t="s">
        <v>91</v>
      </c>
      <c r="B37" s="25" t="s">
        <v>153</v>
      </c>
      <c r="C37" s="15" t="s">
        <v>3</v>
      </c>
      <c r="D37" s="86">
        <v>35</v>
      </c>
      <c r="E37" s="20">
        <v>2400</v>
      </c>
      <c r="F37" s="19"/>
      <c r="G37" s="117">
        <f>F37-E37</f>
        <v>-2400</v>
      </c>
    </row>
    <row r="38" spans="1:8" x14ac:dyDescent="0.2">
      <c r="A38" s="13" t="s">
        <v>89</v>
      </c>
      <c r="B38" s="25" t="s">
        <v>152</v>
      </c>
      <c r="C38" s="15" t="s">
        <v>19</v>
      </c>
      <c r="D38" s="125">
        <v>950</v>
      </c>
      <c r="E38" s="124">
        <v>6000</v>
      </c>
      <c r="F38" s="19"/>
      <c r="G38" s="117">
        <f>F38-E38</f>
        <v>-6000</v>
      </c>
    </row>
    <row r="39" spans="1:8" ht="25.5" customHeight="1" x14ac:dyDescent="0.2">
      <c r="A39" s="26" t="s">
        <v>88</v>
      </c>
      <c r="B39" s="75" t="s">
        <v>151</v>
      </c>
      <c r="C39" s="15" t="s">
        <v>42</v>
      </c>
      <c r="D39" s="123">
        <v>621.1</v>
      </c>
      <c r="E39" s="36">
        <v>277.06</v>
      </c>
      <c r="F39" s="36">
        <v>277.06</v>
      </c>
      <c r="G39" s="111">
        <f>F39-E39</f>
        <v>0</v>
      </c>
    </row>
    <row r="40" spans="1:8" x14ac:dyDescent="0.2">
      <c r="A40" s="10"/>
      <c r="B40" s="34" t="s">
        <v>150</v>
      </c>
      <c r="C40" s="26"/>
      <c r="D40" s="87"/>
      <c r="E40" s="32">
        <f>E41</f>
        <v>3100</v>
      </c>
      <c r="F40" s="32">
        <f>F41</f>
        <v>3100</v>
      </c>
      <c r="G40" s="119">
        <f>F40-E40</f>
        <v>0</v>
      </c>
    </row>
    <row r="41" spans="1:8" x14ac:dyDescent="0.2">
      <c r="A41" s="16">
        <v>3</v>
      </c>
      <c r="B41" s="145" t="s">
        <v>149</v>
      </c>
      <c r="C41" s="15" t="s">
        <v>3</v>
      </c>
      <c r="D41" s="125">
        <v>1</v>
      </c>
      <c r="E41" s="124">
        <v>3100</v>
      </c>
      <c r="F41" s="124">
        <v>3100</v>
      </c>
      <c r="G41" s="117">
        <f>F41-E41</f>
        <v>0</v>
      </c>
      <c r="H41" s="146"/>
    </row>
    <row r="42" spans="1:8" x14ac:dyDescent="0.2">
      <c r="A42" s="10"/>
      <c r="B42" s="122" t="s">
        <v>2</v>
      </c>
      <c r="C42" s="10"/>
      <c r="D42" s="121"/>
      <c r="E42" s="120">
        <f>E28+E40</f>
        <v>27267.17</v>
      </c>
      <c r="F42" s="120">
        <f>F28+F40</f>
        <v>16072.094999999999</v>
      </c>
      <c r="G42" s="119">
        <f>F42-E42</f>
        <v>-11195.074999999999</v>
      </c>
    </row>
    <row r="43" spans="1:8" x14ac:dyDescent="0.2">
      <c r="A43" s="10"/>
      <c r="B43" s="118"/>
      <c r="C43" s="10"/>
      <c r="D43" s="10"/>
      <c r="E43" s="36"/>
      <c r="F43" s="19"/>
      <c r="G43" s="117"/>
    </row>
    <row r="44" spans="1:8" x14ac:dyDescent="0.2">
      <c r="A44" s="116" t="s">
        <v>148</v>
      </c>
      <c r="B44" s="115"/>
      <c r="C44" s="115"/>
      <c r="D44" s="115"/>
      <c r="E44" s="115"/>
      <c r="F44" s="19"/>
      <c r="G44" s="10"/>
    </row>
    <row r="45" spans="1:8" x14ac:dyDescent="0.2">
      <c r="A45" s="16">
        <v>1</v>
      </c>
      <c r="B45" s="78" t="s">
        <v>147</v>
      </c>
      <c r="C45" s="13"/>
      <c r="D45" s="77"/>
      <c r="E45" s="12">
        <f>SUM(E46:E59)</f>
        <v>46465.826000000001</v>
      </c>
      <c r="F45" s="12">
        <f>SUM(F46:F59)</f>
        <v>10401.378000000001</v>
      </c>
      <c r="G45" s="11">
        <f>F45-E45</f>
        <v>-36064.448000000004</v>
      </c>
    </row>
    <row r="46" spans="1:8" x14ac:dyDescent="0.2">
      <c r="A46" s="26" t="s">
        <v>25</v>
      </c>
      <c r="B46" s="114" t="s">
        <v>146</v>
      </c>
      <c r="C46" s="26" t="s">
        <v>19</v>
      </c>
      <c r="D46" s="73">
        <v>80</v>
      </c>
      <c r="E46" s="36">
        <v>3100</v>
      </c>
      <c r="F46" s="19"/>
      <c r="G46" s="19">
        <f>F46-E46</f>
        <v>-3100</v>
      </c>
    </row>
    <row r="47" spans="1:8" x14ac:dyDescent="0.2">
      <c r="A47" s="26" t="s">
        <v>23</v>
      </c>
      <c r="B47" s="25" t="s">
        <v>145</v>
      </c>
      <c r="C47" s="26" t="s">
        <v>19</v>
      </c>
      <c r="D47" s="73">
        <v>50</v>
      </c>
      <c r="E47" s="36">
        <v>3250</v>
      </c>
      <c r="F47" s="19"/>
      <c r="G47" s="19">
        <f>F47-E47</f>
        <v>-3250</v>
      </c>
    </row>
    <row r="48" spans="1:8" x14ac:dyDescent="0.2">
      <c r="A48" s="26" t="s">
        <v>21</v>
      </c>
      <c r="B48" s="104" t="s">
        <v>144</v>
      </c>
      <c r="C48" s="13" t="s">
        <v>42</v>
      </c>
      <c r="D48" s="113">
        <v>60</v>
      </c>
      <c r="E48" s="112">
        <v>3500</v>
      </c>
      <c r="F48" s="19"/>
      <c r="G48" s="19">
        <f>F48-E48</f>
        <v>-3500</v>
      </c>
    </row>
    <row r="49" spans="1:7" x14ac:dyDescent="0.2">
      <c r="A49" s="26" t="s">
        <v>61</v>
      </c>
      <c r="B49" s="25" t="s">
        <v>143</v>
      </c>
      <c r="C49" s="26" t="s">
        <v>3</v>
      </c>
      <c r="D49" s="73">
        <v>2</v>
      </c>
      <c r="E49" s="36">
        <v>3300</v>
      </c>
      <c r="F49" s="19"/>
      <c r="G49" s="19">
        <f>F49-E49</f>
        <v>-3300</v>
      </c>
    </row>
    <row r="50" spans="1:7" x14ac:dyDescent="0.2">
      <c r="A50" s="26" t="s">
        <v>142</v>
      </c>
      <c r="B50" s="25" t="s">
        <v>141</v>
      </c>
      <c r="C50" s="26" t="s">
        <v>3</v>
      </c>
      <c r="D50" s="73">
        <v>10</v>
      </c>
      <c r="E50" s="36">
        <v>4600</v>
      </c>
      <c r="F50" s="19"/>
      <c r="G50" s="19">
        <f>F50-E50</f>
        <v>-4600</v>
      </c>
    </row>
    <row r="51" spans="1:7" x14ac:dyDescent="0.2">
      <c r="A51" s="26" t="s">
        <v>118</v>
      </c>
      <c r="B51" s="25" t="s">
        <v>140</v>
      </c>
      <c r="C51" s="26" t="s">
        <v>3</v>
      </c>
      <c r="D51" s="73">
        <v>7</v>
      </c>
      <c r="E51" s="36">
        <v>5800</v>
      </c>
      <c r="F51" s="19"/>
      <c r="G51" s="19">
        <f>F51-E51</f>
        <v>-5800</v>
      </c>
    </row>
    <row r="52" spans="1:7" x14ac:dyDescent="0.2">
      <c r="A52" s="26" t="s">
        <v>117</v>
      </c>
      <c r="B52" s="104" t="s">
        <v>139</v>
      </c>
      <c r="C52" s="13" t="s">
        <v>19</v>
      </c>
      <c r="D52" s="113">
        <v>5</v>
      </c>
      <c r="E52" s="112">
        <v>4470</v>
      </c>
      <c r="F52" s="19"/>
      <c r="G52" s="19">
        <f>F52-E52</f>
        <v>-4470</v>
      </c>
    </row>
    <row r="53" spans="1:7" x14ac:dyDescent="0.2">
      <c r="A53" s="26" t="s">
        <v>138</v>
      </c>
      <c r="B53" s="25" t="s">
        <v>137</v>
      </c>
      <c r="C53" s="26" t="s">
        <v>3</v>
      </c>
      <c r="D53" s="73">
        <v>1</v>
      </c>
      <c r="E53" s="36">
        <v>2980</v>
      </c>
      <c r="F53" s="19"/>
      <c r="G53" s="19">
        <f>F53-E53</f>
        <v>-2980</v>
      </c>
    </row>
    <row r="54" spans="1:7" x14ac:dyDescent="0.2">
      <c r="A54" s="26" t="s">
        <v>136</v>
      </c>
      <c r="B54" s="104" t="s">
        <v>135</v>
      </c>
      <c r="C54" s="13" t="s">
        <v>19</v>
      </c>
      <c r="D54" s="113">
        <v>20</v>
      </c>
      <c r="E54" s="112">
        <v>8284.5</v>
      </c>
      <c r="F54" s="19"/>
      <c r="G54" s="19">
        <f>F54-E54</f>
        <v>-8284.5</v>
      </c>
    </row>
    <row r="55" spans="1:7" ht="27" customHeight="1" x14ac:dyDescent="0.2">
      <c r="A55" s="26" t="s">
        <v>134</v>
      </c>
      <c r="B55" s="75" t="s">
        <v>133</v>
      </c>
      <c r="C55" s="26" t="s">
        <v>19</v>
      </c>
      <c r="D55" s="73">
        <v>9600</v>
      </c>
      <c r="E55" s="36">
        <v>3500</v>
      </c>
      <c r="F55" s="105">
        <v>6726.1040000000003</v>
      </c>
      <c r="G55" s="105">
        <f>F55-E55</f>
        <v>3226.1040000000003</v>
      </c>
    </row>
    <row r="56" spans="1:7" ht="41.25" customHeight="1" x14ac:dyDescent="0.2">
      <c r="A56" s="26" t="s">
        <v>132</v>
      </c>
      <c r="B56" s="25" t="s">
        <v>131</v>
      </c>
      <c r="C56" s="26" t="s">
        <v>86</v>
      </c>
      <c r="D56" s="87">
        <v>15</v>
      </c>
      <c r="E56" s="36">
        <v>2919.64</v>
      </c>
      <c r="F56" s="105">
        <v>2919.64</v>
      </c>
      <c r="G56" s="105">
        <f>F56-E56</f>
        <v>0</v>
      </c>
    </row>
    <row r="57" spans="1:7" ht="24.75" customHeight="1" x14ac:dyDescent="0.2">
      <c r="A57" s="26" t="s">
        <v>130</v>
      </c>
      <c r="B57" s="75" t="s">
        <v>129</v>
      </c>
      <c r="C57" s="108" t="s">
        <v>42</v>
      </c>
      <c r="D57" s="87">
        <v>632</v>
      </c>
      <c r="E57" s="36">
        <v>243.19</v>
      </c>
      <c r="F57" s="111">
        <f>143.19+93.944</f>
        <v>237.13400000000001</v>
      </c>
      <c r="G57" s="105">
        <f>F57-E57</f>
        <v>-6.0559999999999832</v>
      </c>
    </row>
    <row r="58" spans="1:7" ht="14.25" customHeight="1" x14ac:dyDescent="0.2">
      <c r="A58" s="89" t="s">
        <v>128</v>
      </c>
      <c r="B58" s="110" t="s">
        <v>127</v>
      </c>
      <c r="C58" s="108" t="s">
        <v>19</v>
      </c>
      <c r="D58" s="87">
        <v>9</v>
      </c>
      <c r="E58" s="60">
        <v>518.49599999999998</v>
      </c>
      <c r="F58" s="60">
        <v>518.5</v>
      </c>
      <c r="G58" s="109">
        <f>F58-E58</f>
        <v>4.0000000000190994E-3</v>
      </c>
    </row>
    <row r="59" spans="1:7" ht="29.25" customHeight="1" x14ac:dyDescent="0.2">
      <c r="A59" s="88"/>
      <c r="B59" s="25" t="s">
        <v>126</v>
      </c>
      <c r="C59" s="108" t="s">
        <v>73</v>
      </c>
      <c r="D59" s="87">
        <v>0.503</v>
      </c>
      <c r="E59" s="55"/>
      <c r="F59" s="55"/>
      <c r="G59" s="107"/>
    </row>
    <row r="60" spans="1:7" x14ac:dyDescent="0.2">
      <c r="A60" s="13"/>
      <c r="B60" s="78" t="s">
        <v>100</v>
      </c>
      <c r="C60" s="70"/>
      <c r="D60" s="69"/>
      <c r="E60" s="12">
        <f>E45</f>
        <v>46465.826000000001</v>
      </c>
      <c r="F60" s="12">
        <f>F45</f>
        <v>10401.378000000001</v>
      </c>
      <c r="G60" s="11">
        <f>F60-E60</f>
        <v>-36064.448000000004</v>
      </c>
    </row>
    <row r="61" spans="1:7" x14ac:dyDescent="0.2">
      <c r="A61" s="106"/>
      <c r="B61" s="83" t="s">
        <v>125</v>
      </c>
      <c r="C61" s="82"/>
      <c r="D61" s="81"/>
      <c r="E61" s="23">
        <f>E25+E42+E60</f>
        <v>146326.70600000001</v>
      </c>
      <c r="F61" s="23">
        <f>F25+F42+F60</f>
        <v>87034.228000000003</v>
      </c>
      <c r="G61" s="11">
        <f>F61-E61</f>
        <v>-59292.478000000003</v>
      </c>
    </row>
    <row r="62" spans="1:7" x14ac:dyDescent="0.2">
      <c r="A62" s="66" t="s">
        <v>124</v>
      </c>
      <c r="B62" s="66"/>
      <c r="C62" s="66"/>
      <c r="D62" s="66"/>
      <c r="E62" s="30"/>
      <c r="F62" s="19"/>
      <c r="G62" s="10"/>
    </row>
    <row r="63" spans="1:7" x14ac:dyDescent="0.2">
      <c r="A63" s="27"/>
      <c r="B63" s="71" t="s">
        <v>123</v>
      </c>
      <c r="C63" s="27"/>
      <c r="D63" s="69"/>
      <c r="E63" s="36"/>
      <c r="F63" s="19"/>
      <c r="G63" s="10"/>
    </row>
    <row r="64" spans="1:7" x14ac:dyDescent="0.2">
      <c r="A64" s="27">
        <v>1</v>
      </c>
      <c r="B64" s="71" t="s">
        <v>122</v>
      </c>
      <c r="C64" s="27"/>
      <c r="D64" s="92"/>
      <c r="E64" s="32">
        <f>SUM(E65:E70)</f>
        <v>15243.19</v>
      </c>
      <c r="F64" s="32">
        <f>SUM(F65:F70)</f>
        <v>143.19</v>
      </c>
      <c r="G64" s="19">
        <f>F64-E64</f>
        <v>-15100</v>
      </c>
    </row>
    <row r="65" spans="1:7" ht="24" x14ac:dyDescent="0.2">
      <c r="A65" s="26" t="s">
        <v>25</v>
      </c>
      <c r="B65" s="75" t="s">
        <v>114</v>
      </c>
      <c r="C65" s="15" t="s">
        <v>19</v>
      </c>
      <c r="D65" s="86">
        <v>17990</v>
      </c>
      <c r="E65" s="20">
        <v>6400</v>
      </c>
      <c r="F65" s="19"/>
      <c r="G65" s="19">
        <f>F65-E65</f>
        <v>-6400</v>
      </c>
    </row>
    <row r="66" spans="1:7" x14ac:dyDescent="0.2">
      <c r="A66" s="26" t="s">
        <v>23</v>
      </c>
      <c r="B66" s="104" t="s">
        <v>121</v>
      </c>
      <c r="C66" s="15" t="s">
        <v>112</v>
      </c>
      <c r="D66" s="86">
        <v>15584</v>
      </c>
      <c r="E66" s="20">
        <v>3500</v>
      </c>
      <c r="F66" s="19"/>
      <c r="G66" s="19">
        <f>F66-E66</f>
        <v>-3500</v>
      </c>
    </row>
    <row r="67" spans="1:7" s="4" customFormat="1" x14ac:dyDescent="0.2">
      <c r="A67" s="91" t="s">
        <v>21</v>
      </c>
      <c r="B67" s="25" t="s">
        <v>120</v>
      </c>
      <c r="C67" s="15" t="s">
        <v>15</v>
      </c>
      <c r="D67" s="86">
        <v>22</v>
      </c>
      <c r="E67" s="20">
        <v>734</v>
      </c>
      <c r="F67" s="19"/>
      <c r="G67" s="19">
        <f>F67-E67</f>
        <v>-734</v>
      </c>
    </row>
    <row r="68" spans="1:7" s="4" customFormat="1" x14ac:dyDescent="0.2">
      <c r="A68" s="26" t="s">
        <v>61</v>
      </c>
      <c r="B68" s="104" t="s">
        <v>119</v>
      </c>
      <c r="C68" s="15" t="s">
        <v>15</v>
      </c>
      <c r="D68" s="86">
        <v>12</v>
      </c>
      <c r="E68" s="20">
        <v>550</v>
      </c>
      <c r="F68" s="19"/>
      <c r="G68" s="19">
        <f>F68-E68</f>
        <v>-550</v>
      </c>
    </row>
    <row r="69" spans="1:7" s="4" customFormat="1" x14ac:dyDescent="0.2">
      <c r="A69" s="26" t="s">
        <v>118</v>
      </c>
      <c r="B69" s="25" t="s">
        <v>87</v>
      </c>
      <c r="C69" s="15" t="s">
        <v>86</v>
      </c>
      <c r="D69" s="86">
        <v>5</v>
      </c>
      <c r="E69" s="20">
        <v>3816</v>
      </c>
      <c r="F69" s="19"/>
      <c r="G69" s="19">
        <f>F69-E69</f>
        <v>-3816</v>
      </c>
    </row>
    <row r="70" spans="1:7" s="4" customFormat="1" ht="24" x14ac:dyDescent="0.2">
      <c r="A70" s="26" t="s">
        <v>117</v>
      </c>
      <c r="B70" s="25" t="s">
        <v>116</v>
      </c>
      <c r="C70" s="26" t="s">
        <v>42</v>
      </c>
      <c r="D70" s="26">
        <v>632</v>
      </c>
      <c r="E70" s="36">
        <v>243.19</v>
      </c>
      <c r="F70" s="105">
        <f>143.19</f>
        <v>143.19</v>
      </c>
      <c r="G70" s="19">
        <f>F70-E70</f>
        <v>-100</v>
      </c>
    </row>
    <row r="71" spans="1:7" s="4" customFormat="1" x14ac:dyDescent="0.2">
      <c r="A71" s="27">
        <v>2</v>
      </c>
      <c r="B71" s="34" t="s">
        <v>115</v>
      </c>
      <c r="C71" s="26"/>
      <c r="D71" s="85"/>
      <c r="E71" s="23">
        <f>SUM(E72:E82)</f>
        <v>20354.640000000003</v>
      </c>
      <c r="F71" s="23">
        <f>SUM(F72:F82)</f>
        <v>5981.7139999999999</v>
      </c>
      <c r="G71" s="19">
        <f>F71-E71</f>
        <v>-14372.926000000003</v>
      </c>
    </row>
    <row r="72" spans="1:7" s="4" customFormat="1" ht="24" x14ac:dyDescent="0.2">
      <c r="A72" s="26" t="s">
        <v>17</v>
      </c>
      <c r="B72" s="75" t="s">
        <v>114</v>
      </c>
      <c r="C72" s="15" t="s">
        <v>19</v>
      </c>
      <c r="D72" s="86">
        <v>8940</v>
      </c>
      <c r="E72" s="36">
        <v>5600</v>
      </c>
      <c r="F72" s="19"/>
      <c r="G72" s="19">
        <f>F72-E72</f>
        <v>-5600</v>
      </c>
    </row>
    <row r="73" spans="1:7" s="4" customFormat="1" x14ac:dyDescent="0.2">
      <c r="A73" s="26" t="s">
        <v>91</v>
      </c>
      <c r="B73" s="104" t="s">
        <v>113</v>
      </c>
      <c r="C73" s="15" t="s">
        <v>112</v>
      </c>
      <c r="D73" s="86">
        <v>8205</v>
      </c>
      <c r="E73" s="20">
        <v>1958.9</v>
      </c>
      <c r="F73" s="19"/>
      <c r="G73" s="19">
        <f>F73-E73</f>
        <v>-1958.9</v>
      </c>
    </row>
    <row r="74" spans="1:7" s="4" customFormat="1" x14ac:dyDescent="0.2">
      <c r="A74" s="26" t="s">
        <v>89</v>
      </c>
      <c r="B74" s="104" t="s">
        <v>111</v>
      </c>
      <c r="C74" s="15" t="s">
        <v>19</v>
      </c>
      <c r="D74" s="86">
        <v>520</v>
      </c>
      <c r="E74" s="20">
        <v>3950</v>
      </c>
      <c r="F74" s="19"/>
      <c r="G74" s="19">
        <f>F74-E74</f>
        <v>-3950</v>
      </c>
    </row>
    <row r="75" spans="1:7" ht="24" x14ac:dyDescent="0.2">
      <c r="A75" s="26" t="s">
        <v>88</v>
      </c>
      <c r="B75" s="21" t="s">
        <v>110</v>
      </c>
      <c r="C75" s="15" t="s">
        <v>19</v>
      </c>
      <c r="D75" s="86">
        <v>54</v>
      </c>
      <c r="E75" s="20">
        <v>2000</v>
      </c>
      <c r="F75" s="19"/>
      <c r="G75" s="19">
        <f>F75-E75</f>
        <v>-2000</v>
      </c>
    </row>
    <row r="76" spans="1:7" ht="24" x14ac:dyDescent="0.2">
      <c r="A76" s="26" t="s">
        <v>85</v>
      </c>
      <c r="B76" s="25" t="s">
        <v>109</v>
      </c>
      <c r="C76" s="15" t="s">
        <v>15</v>
      </c>
      <c r="D76" s="86">
        <v>22</v>
      </c>
      <c r="E76" s="20">
        <v>550</v>
      </c>
      <c r="F76" s="19"/>
      <c r="G76" s="19">
        <f>F76-E76</f>
        <v>-550</v>
      </c>
    </row>
    <row r="77" spans="1:7" ht="24" x14ac:dyDescent="0.2">
      <c r="A77" s="26" t="s">
        <v>83</v>
      </c>
      <c r="B77" s="75" t="s">
        <v>108</v>
      </c>
      <c r="C77" s="15" t="s">
        <v>15</v>
      </c>
      <c r="D77" s="86">
        <v>12</v>
      </c>
      <c r="E77" s="20">
        <v>500</v>
      </c>
      <c r="F77" s="19">
        <v>185.97399999999999</v>
      </c>
      <c r="G77" s="19">
        <f>F77-E77</f>
        <v>-314.02600000000001</v>
      </c>
    </row>
    <row r="78" spans="1:7" ht="24" x14ac:dyDescent="0.2">
      <c r="A78" s="89" t="s">
        <v>107</v>
      </c>
      <c r="B78" s="75" t="s">
        <v>106</v>
      </c>
      <c r="C78" s="57" t="s">
        <v>19</v>
      </c>
      <c r="D78" s="56">
        <v>3722</v>
      </c>
      <c r="E78" s="60">
        <v>5665</v>
      </c>
      <c r="F78" s="60">
        <v>5665</v>
      </c>
      <c r="G78" s="53">
        <f>F78-E78</f>
        <v>0</v>
      </c>
    </row>
    <row r="79" spans="1:7" x14ac:dyDescent="0.2">
      <c r="A79" s="103"/>
      <c r="B79" s="75" t="s">
        <v>105</v>
      </c>
      <c r="C79" s="57" t="s">
        <v>19</v>
      </c>
      <c r="D79" s="56">
        <v>1260</v>
      </c>
      <c r="E79" s="59"/>
      <c r="F79" s="59"/>
      <c r="G79" s="58"/>
    </row>
    <row r="80" spans="1:7" x14ac:dyDescent="0.2">
      <c r="A80" s="88"/>
      <c r="B80" s="90" t="s">
        <v>104</v>
      </c>
      <c r="C80" s="57" t="s">
        <v>19</v>
      </c>
      <c r="D80" s="56">
        <v>24</v>
      </c>
      <c r="E80" s="55"/>
      <c r="F80" s="55"/>
      <c r="G80" s="50"/>
    </row>
    <row r="81" spans="1:7" ht="24" x14ac:dyDescent="0.2">
      <c r="A81" s="89">
        <v>2.8</v>
      </c>
      <c r="B81" s="75" t="s">
        <v>103</v>
      </c>
      <c r="C81" s="57" t="s">
        <v>42</v>
      </c>
      <c r="D81" s="56">
        <v>192.5</v>
      </c>
      <c r="E81" s="60">
        <v>130.74</v>
      </c>
      <c r="F81" s="53">
        <v>130.74</v>
      </c>
      <c r="G81" s="53">
        <f>F81-E81</f>
        <v>0</v>
      </c>
    </row>
    <row r="82" spans="1:7" ht="36" x14ac:dyDescent="0.2">
      <c r="A82" s="88"/>
      <c r="B82" s="75" t="s">
        <v>102</v>
      </c>
      <c r="C82" s="57" t="s">
        <v>101</v>
      </c>
      <c r="D82" s="56">
        <v>40</v>
      </c>
      <c r="E82" s="55"/>
      <c r="F82" s="51"/>
      <c r="G82" s="50"/>
    </row>
    <row r="83" spans="1:7" x14ac:dyDescent="0.2">
      <c r="A83" s="10"/>
      <c r="B83" s="102" t="s">
        <v>100</v>
      </c>
      <c r="C83" s="16"/>
      <c r="D83" s="16"/>
      <c r="E83" s="32">
        <f>E64+E71</f>
        <v>35597.83</v>
      </c>
      <c r="F83" s="32">
        <f>F64+F71</f>
        <v>6124.9039999999995</v>
      </c>
      <c r="G83" s="11">
        <f>F83-E83</f>
        <v>-29472.926000000003</v>
      </c>
    </row>
    <row r="84" spans="1:7" x14ac:dyDescent="0.2">
      <c r="A84" s="101"/>
      <c r="B84" s="100"/>
      <c r="C84" s="99"/>
      <c r="D84" s="99"/>
      <c r="E84" s="32"/>
      <c r="F84" s="19"/>
      <c r="G84" s="10"/>
    </row>
    <row r="85" spans="1:7" x14ac:dyDescent="0.2">
      <c r="A85" s="43" t="s">
        <v>99</v>
      </c>
      <c r="B85" s="42"/>
      <c r="C85" s="42"/>
      <c r="D85" s="42"/>
      <c r="E85" s="42"/>
      <c r="F85" s="19"/>
      <c r="G85" s="10"/>
    </row>
    <row r="86" spans="1:7" x14ac:dyDescent="0.2">
      <c r="A86" s="98">
        <v>1</v>
      </c>
      <c r="B86" s="71" t="s">
        <v>98</v>
      </c>
      <c r="C86" s="26"/>
      <c r="D86" s="87"/>
      <c r="E86" s="32">
        <f>SUM(E87:E93)</f>
        <v>24260.03</v>
      </c>
      <c r="F86" s="32">
        <f>SUM(F87:F93)</f>
        <v>15560.319</v>
      </c>
      <c r="G86" s="11">
        <f>F86-E86</f>
        <v>-8699.7109999999993</v>
      </c>
    </row>
    <row r="87" spans="1:7" x14ac:dyDescent="0.2">
      <c r="A87" s="97" t="s">
        <v>25</v>
      </c>
      <c r="B87" s="90" t="s">
        <v>92</v>
      </c>
      <c r="C87" s="15" t="s">
        <v>19</v>
      </c>
      <c r="D87" s="86">
        <v>398800</v>
      </c>
      <c r="E87" s="20">
        <v>6000</v>
      </c>
      <c r="F87" s="19">
        <v>7521.2889999999998</v>
      </c>
      <c r="G87" s="19">
        <f>F87-E87</f>
        <v>1521.2889999999998</v>
      </c>
    </row>
    <row r="88" spans="1:7" x14ac:dyDescent="0.2">
      <c r="A88" s="97" t="s">
        <v>23</v>
      </c>
      <c r="B88" s="90" t="s">
        <v>90</v>
      </c>
      <c r="C88" s="15" t="s">
        <v>19</v>
      </c>
      <c r="D88" s="86">
        <v>396750</v>
      </c>
      <c r="E88" s="20">
        <v>6000</v>
      </c>
      <c r="F88" s="19"/>
      <c r="G88" s="19">
        <f>F88-E88</f>
        <v>-6000</v>
      </c>
    </row>
    <row r="89" spans="1:7" x14ac:dyDescent="0.2">
      <c r="A89" s="26" t="s">
        <v>61</v>
      </c>
      <c r="B89" s="25" t="s">
        <v>87</v>
      </c>
      <c r="C89" s="15" t="s">
        <v>86</v>
      </c>
      <c r="D89" s="73">
        <v>5</v>
      </c>
      <c r="E89" s="36">
        <v>4221</v>
      </c>
      <c r="F89" s="19"/>
      <c r="G89" s="19">
        <f>F89-E89</f>
        <v>-4221</v>
      </c>
    </row>
    <row r="90" spans="1:7" ht="28.5" customHeight="1" x14ac:dyDescent="0.2">
      <c r="A90" s="96">
        <v>1.5</v>
      </c>
      <c r="B90" s="94" t="s">
        <v>97</v>
      </c>
      <c r="C90" s="15" t="s">
        <v>19</v>
      </c>
      <c r="D90" s="15">
        <v>45830</v>
      </c>
      <c r="E90" s="60">
        <v>8039.03</v>
      </c>
      <c r="F90" s="60">
        <v>8039.03</v>
      </c>
      <c r="G90" s="53">
        <f>F90-E90</f>
        <v>0</v>
      </c>
    </row>
    <row r="91" spans="1:7" ht="24" x14ac:dyDescent="0.2">
      <c r="A91" s="95"/>
      <c r="B91" s="94" t="s">
        <v>96</v>
      </c>
      <c r="C91" s="15" t="s">
        <v>19</v>
      </c>
      <c r="D91" s="56">
        <v>43530</v>
      </c>
      <c r="E91" s="59"/>
      <c r="F91" s="59"/>
      <c r="G91" s="58"/>
    </row>
    <row r="92" spans="1:7" ht="24" x14ac:dyDescent="0.2">
      <c r="A92" s="95"/>
      <c r="B92" s="94" t="s">
        <v>95</v>
      </c>
      <c r="C92" s="15" t="s">
        <v>19</v>
      </c>
      <c r="D92" s="56">
        <v>17</v>
      </c>
      <c r="E92" s="59"/>
      <c r="F92" s="59"/>
      <c r="G92" s="58"/>
    </row>
    <row r="93" spans="1:7" x14ac:dyDescent="0.2">
      <c r="A93" s="93"/>
      <c r="B93" s="75" t="s">
        <v>94</v>
      </c>
      <c r="C93" s="15" t="s">
        <v>86</v>
      </c>
      <c r="D93" s="56">
        <v>5</v>
      </c>
      <c r="E93" s="55"/>
      <c r="F93" s="55"/>
      <c r="G93" s="50"/>
    </row>
    <row r="94" spans="1:7" x14ac:dyDescent="0.2">
      <c r="A94" s="27">
        <v>2</v>
      </c>
      <c r="B94" s="71" t="s">
        <v>93</v>
      </c>
      <c r="C94" s="92"/>
      <c r="D94" s="92"/>
      <c r="E94" s="32">
        <f>SUM(E95:E101)</f>
        <v>34886.034000000007</v>
      </c>
      <c r="F94" s="32">
        <f>SUM(F95:F101)</f>
        <v>299.56599999999997</v>
      </c>
      <c r="G94" s="11">
        <f>F94-E94</f>
        <v>-34586.468000000008</v>
      </c>
    </row>
    <row r="95" spans="1:7" x14ac:dyDescent="0.2">
      <c r="A95" s="91" t="s">
        <v>17</v>
      </c>
      <c r="B95" s="90" t="s">
        <v>92</v>
      </c>
      <c r="C95" s="15" t="s">
        <v>19</v>
      </c>
      <c r="D95" s="86">
        <v>99800</v>
      </c>
      <c r="E95" s="20">
        <v>8750.52</v>
      </c>
      <c r="F95" s="19"/>
      <c r="G95" s="19">
        <f>F95-E95</f>
        <v>-8750.52</v>
      </c>
    </row>
    <row r="96" spans="1:7" x14ac:dyDescent="0.2">
      <c r="A96" s="26" t="s">
        <v>91</v>
      </c>
      <c r="B96" s="90" t="s">
        <v>90</v>
      </c>
      <c r="C96" s="15" t="s">
        <v>19</v>
      </c>
      <c r="D96" s="86">
        <v>99500</v>
      </c>
      <c r="E96" s="20">
        <v>9500</v>
      </c>
      <c r="F96" s="19"/>
      <c r="G96" s="19">
        <f>F96-E96</f>
        <v>-9500</v>
      </c>
    </row>
    <row r="97" spans="1:7" x14ac:dyDescent="0.2">
      <c r="A97" s="26" t="s">
        <v>89</v>
      </c>
      <c r="B97" s="90" t="s">
        <v>78</v>
      </c>
      <c r="C97" s="15" t="s">
        <v>19</v>
      </c>
      <c r="D97" s="86">
        <v>15</v>
      </c>
      <c r="E97" s="20">
        <v>4500</v>
      </c>
      <c r="F97" s="19"/>
      <c r="G97" s="19">
        <f>F97-E97</f>
        <v>-4500</v>
      </c>
    </row>
    <row r="98" spans="1:7" x14ac:dyDescent="0.2">
      <c r="A98" s="26" t="s">
        <v>88</v>
      </c>
      <c r="B98" s="25" t="s">
        <v>87</v>
      </c>
      <c r="C98" s="15" t="s">
        <v>86</v>
      </c>
      <c r="D98" s="86">
        <v>4</v>
      </c>
      <c r="E98" s="20">
        <v>6500</v>
      </c>
      <c r="F98" s="19"/>
      <c r="G98" s="19">
        <f>F98-E98</f>
        <v>-6500</v>
      </c>
    </row>
    <row r="99" spans="1:7" x14ac:dyDescent="0.2">
      <c r="A99" s="26" t="s">
        <v>85</v>
      </c>
      <c r="B99" s="25" t="s">
        <v>84</v>
      </c>
      <c r="C99" s="15" t="s">
        <v>29</v>
      </c>
      <c r="D99" s="86">
        <v>1</v>
      </c>
      <c r="E99" s="20">
        <v>5300</v>
      </c>
      <c r="F99" s="19"/>
      <c r="G99" s="19">
        <f>F99-E99</f>
        <v>-5300</v>
      </c>
    </row>
    <row r="100" spans="1:7" ht="24" x14ac:dyDescent="0.2">
      <c r="A100" s="89" t="s">
        <v>83</v>
      </c>
      <c r="B100" s="25" t="s">
        <v>82</v>
      </c>
      <c r="C100" s="57" t="s">
        <v>42</v>
      </c>
      <c r="D100" s="56">
        <v>295</v>
      </c>
      <c r="E100" s="72">
        <v>335.51400000000001</v>
      </c>
      <c r="F100" s="72">
        <v>299.56599999999997</v>
      </c>
      <c r="G100" s="53">
        <f>F100-E100</f>
        <v>-35.948000000000036</v>
      </c>
    </row>
    <row r="101" spans="1:7" ht="24" x14ac:dyDescent="0.2">
      <c r="A101" s="88"/>
      <c r="B101" s="25" t="s">
        <v>81</v>
      </c>
      <c r="C101" s="57" t="s">
        <v>42</v>
      </c>
      <c r="D101" s="56">
        <v>497</v>
      </c>
      <c r="E101" s="72"/>
      <c r="F101" s="72"/>
      <c r="G101" s="50"/>
    </row>
    <row r="102" spans="1:7" x14ac:dyDescent="0.2">
      <c r="A102" s="27">
        <v>3</v>
      </c>
      <c r="B102" s="34" t="s">
        <v>80</v>
      </c>
      <c r="C102" s="26"/>
      <c r="D102" s="87"/>
      <c r="E102" s="23">
        <f>SUM(E103:E105)</f>
        <v>12705.86</v>
      </c>
      <c r="F102" s="23">
        <f>SUM(F103:F105)</f>
        <v>0</v>
      </c>
      <c r="G102" s="11">
        <f>F102-E102</f>
        <v>-12705.86</v>
      </c>
    </row>
    <row r="103" spans="1:7" x14ac:dyDescent="0.2">
      <c r="A103" s="26" t="s">
        <v>32</v>
      </c>
      <c r="B103" s="25" t="s">
        <v>78</v>
      </c>
      <c r="C103" s="15" t="s">
        <v>19</v>
      </c>
      <c r="D103" s="86">
        <v>12</v>
      </c>
      <c r="E103" s="20">
        <v>5265.86</v>
      </c>
      <c r="F103" s="19"/>
      <c r="G103" s="19">
        <f>F103-E103</f>
        <v>-5265.86</v>
      </c>
    </row>
    <row r="104" spans="1:7" x14ac:dyDescent="0.2">
      <c r="A104" s="26" t="s">
        <v>56</v>
      </c>
      <c r="B104" s="25" t="s">
        <v>79</v>
      </c>
      <c r="C104" s="15" t="s">
        <v>19</v>
      </c>
      <c r="D104" s="73">
        <v>51</v>
      </c>
      <c r="E104" s="36">
        <v>5190</v>
      </c>
      <c r="F104" s="19"/>
      <c r="G104" s="19">
        <f>F104-E104</f>
        <v>-5190</v>
      </c>
    </row>
    <row r="105" spans="1:7" x14ac:dyDescent="0.2">
      <c r="A105" s="26" t="s">
        <v>53</v>
      </c>
      <c r="B105" s="25" t="s">
        <v>78</v>
      </c>
      <c r="C105" s="15" t="s">
        <v>19</v>
      </c>
      <c r="D105" s="73">
        <v>8</v>
      </c>
      <c r="E105" s="36">
        <v>2250</v>
      </c>
      <c r="F105" s="19"/>
      <c r="G105" s="19">
        <f>F105-E105</f>
        <v>-2250</v>
      </c>
    </row>
    <row r="106" spans="1:7" x14ac:dyDescent="0.2">
      <c r="A106" s="15"/>
      <c r="B106" s="34" t="s">
        <v>2</v>
      </c>
      <c r="C106" s="26"/>
      <c r="D106" s="85"/>
      <c r="E106" s="23">
        <f>E86+E94+E102</f>
        <v>71851.923999999999</v>
      </c>
      <c r="F106" s="23">
        <f>F86+F94+F102</f>
        <v>15859.885</v>
      </c>
      <c r="G106" s="11">
        <f>F106-E106</f>
        <v>-55992.038999999997</v>
      </c>
    </row>
    <row r="107" spans="1:7" x14ac:dyDescent="0.2">
      <c r="A107" s="84"/>
      <c r="B107" s="83" t="s">
        <v>77</v>
      </c>
      <c r="C107" s="82"/>
      <c r="D107" s="81"/>
      <c r="E107" s="23">
        <f>E83+E106</f>
        <v>107449.754</v>
      </c>
      <c r="F107" s="23">
        <f>F83+F106</f>
        <v>21984.789000000001</v>
      </c>
      <c r="G107" s="11">
        <f>F107-E107</f>
        <v>-85464.964999999997</v>
      </c>
    </row>
    <row r="108" spans="1:7" x14ac:dyDescent="0.2">
      <c r="A108" s="80" t="s">
        <v>76</v>
      </c>
      <c r="B108" s="79"/>
      <c r="C108" s="79"/>
      <c r="D108" s="79"/>
      <c r="E108" s="79"/>
      <c r="F108" s="19"/>
      <c r="G108" s="10"/>
    </row>
    <row r="109" spans="1:7" x14ac:dyDescent="0.2">
      <c r="A109" s="16">
        <v>1</v>
      </c>
      <c r="B109" s="78" t="s">
        <v>27</v>
      </c>
      <c r="C109" s="13"/>
      <c r="D109" s="77"/>
      <c r="E109" s="12">
        <f>SUM(E110:E113)</f>
        <v>9357.4</v>
      </c>
      <c r="F109" s="12">
        <f>SUM(F110:F113)</f>
        <v>9357.4</v>
      </c>
      <c r="G109" s="19">
        <f>F109-E109</f>
        <v>0</v>
      </c>
    </row>
    <row r="110" spans="1:7" ht="24" x14ac:dyDescent="0.2">
      <c r="A110" s="76" t="s">
        <v>25</v>
      </c>
      <c r="B110" s="75" t="s">
        <v>75</v>
      </c>
      <c r="C110" s="74" t="s">
        <v>42</v>
      </c>
      <c r="D110" s="73">
        <v>1300</v>
      </c>
      <c r="E110" s="72">
        <v>9357.4</v>
      </c>
      <c r="F110" s="72">
        <v>9357.4</v>
      </c>
      <c r="G110" s="53">
        <f>F110-E110</f>
        <v>0</v>
      </c>
    </row>
    <row r="111" spans="1:7" ht="24" x14ac:dyDescent="0.2">
      <c r="A111" s="76" t="s">
        <v>23</v>
      </c>
      <c r="B111" s="75" t="s">
        <v>74</v>
      </c>
      <c r="C111" s="74" t="s">
        <v>73</v>
      </c>
      <c r="D111" s="73">
        <v>450</v>
      </c>
      <c r="E111" s="72"/>
      <c r="F111" s="72"/>
      <c r="G111" s="58"/>
    </row>
    <row r="112" spans="1:7" ht="24" x14ac:dyDescent="0.2">
      <c r="A112" s="76" t="s">
        <v>21</v>
      </c>
      <c r="B112" s="75" t="s">
        <v>72</v>
      </c>
      <c r="C112" s="74" t="s">
        <v>19</v>
      </c>
      <c r="D112" s="73">
        <v>1800</v>
      </c>
      <c r="E112" s="72"/>
      <c r="F112" s="72"/>
      <c r="G112" s="58"/>
    </row>
    <row r="113" spans="1:7" ht="24" x14ac:dyDescent="0.2">
      <c r="A113" s="76" t="s">
        <v>61</v>
      </c>
      <c r="B113" s="75" t="s">
        <v>71</v>
      </c>
      <c r="C113" s="74" t="s">
        <v>19</v>
      </c>
      <c r="D113" s="73">
        <v>1095</v>
      </c>
      <c r="E113" s="72"/>
      <c r="F113" s="72"/>
      <c r="G113" s="50"/>
    </row>
    <row r="114" spans="1:7" x14ac:dyDescent="0.2">
      <c r="A114" s="13"/>
      <c r="B114" s="71" t="s">
        <v>70</v>
      </c>
      <c r="C114" s="70"/>
      <c r="D114" s="69"/>
      <c r="E114" s="12">
        <f>E109</f>
        <v>9357.4</v>
      </c>
      <c r="F114" s="12">
        <f>F109</f>
        <v>9357.4</v>
      </c>
      <c r="G114" s="11">
        <f>F114-E114</f>
        <v>0</v>
      </c>
    </row>
    <row r="115" spans="1:7" x14ac:dyDescent="0.2">
      <c r="A115" s="10"/>
      <c r="B115" s="78" t="s">
        <v>69</v>
      </c>
      <c r="C115" s="13"/>
      <c r="D115" s="13"/>
      <c r="E115" s="32">
        <f>E109+E61+E107</f>
        <v>263133.86</v>
      </c>
      <c r="F115" s="32">
        <f>F109+F61+F107</f>
        <v>118376.417</v>
      </c>
      <c r="G115" s="11">
        <f>F115-E115</f>
        <v>-144757.44299999997</v>
      </c>
    </row>
    <row r="116" spans="1:7" x14ac:dyDescent="0.2">
      <c r="A116" s="10"/>
      <c r="B116" s="78" t="s">
        <v>68</v>
      </c>
      <c r="C116" s="13"/>
      <c r="D116" s="13"/>
      <c r="E116" s="22">
        <f>E11+E28+E45+E64+E71+E86+E94+E109+E35</f>
        <v>207105.06</v>
      </c>
      <c r="F116" s="22">
        <f>F11+F28+F45+F64+F71+F86+F94+F109+F35</f>
        <v>68653.476999999999</v>
      </c>
      <c r="G116" s="22">
        <f>G11+G28+G45+G64+G71+G86+G94+G109+G35</f>
        <v>-138451.58300000001</v>
      </c>
    </row>
    <row r="117" spans="1:7" x14ac:dyDescent="0.2">
      <c r="A117" s="10"/>
      <c r="B117" s="78" t="s">
        <v>67</v>
      </c>
      <c r="C117" s="13"/>
      <c r="D117" s="13"/>
      <c r="E117" s="22">
        <f>E21+E40</f>
        <v>56200</v>
      </c>
      <c r="F117" s="22">
        <f>F21+F40</f>
        <v>50000</v>
      </c>
      <c r="G117" s="22">
        <f>G21+G40</f>
        <v>-6200</v>
      </c>
    </row>
    <row r="118" spans="1:7" x14ac:dyDescent="0.2">
      <c r="F118" s="68"/>
      <c r="G118" s="67"/>
    </row>
    <row r="119" spans="1:7" x14ac:dyDescent="0.2">
      <c r="A119" s="66" t="s">
        <v>66</v>
      </c>
      <c r="B119" s="66"/>
      <c r="C119" s="66"/>
      <c r="D119" s="66"/>
      <c r="E119" s="30"/>
      <c r="F119" s="19"/>
      <c r="G119" s="10"/>
    </row>
    <row r="120" spans="1:7" x14ac:dyDescent="0.2">
      <c r="A120" s="65"/>
      <c r="B120" s="28" t="s">
        <v>27</v>
      </c>
      <c r="C120" s="64"/>
      <c r="D120" s="63"/>
      <c r="E120" s="12">
        <f>E121+E126+E127+E131</f>
        <v>7512.6469999999999</v>
      </c>
      <c r="F120" s="12">
        <f>F121+F126+F127+F131</f>
        <v>4529.7529999999997</v>
      </c>
      <c r="G120" s="11">
        <f>F120-E120</f>
        <v>-2982.8940000000002</v>
      </c>
    </row>
    <row r="121" spans="1:7" x14ac:dyDescent="0.2">
      <c r="A121" s="62">
        <v>1</v>
      </c>
      <c r="B121" s="34" t="s">
        <v>65</v>
      </c>
      <c r="C121" s="61"/>
      <c r="D121" s="61"/>
      <c r="E121" s="32">
        <f>E122</f>
        <v>1211.027</v>
      </c>
      <c r="F121" s="32">
        <f>F122</f>
        <v>3538.145</v>
      </c>
      <c r="G121" s="11">
        <f>F121-E121</f>
        <v>2327.1179999999999</v>
      </c>
    </row>
    <row r="122" spans="1:7" ht="36" x14ac:dyDescent="0.2">
      <c r="A122" s="26" t="s">
        <v>25</v>
      </c>
      <c r="B122" s="25" t="s">
        <v>64</v>
      </c>
      <c r="C122" s="57" t="s">
        <v>19</v>
      </c>
      <c r="D122" s="56">
        <v>630</v>
      </c>
      <c r="E122" s="60">
        <v>1211.027</v>
      </c>
      <c r="F122" s="60">
        <v>3538.145</v>
      </c>
      <c r="G122" s="53">
        <f>F122-E122</f>
        <v>2327.1179999999999</v>
      </c>
    </row>
    <row r="123" spans="1:7" ht="24" x14ac:dyDescent="0.2">
      <c r="A123" s="26" t="s">
        <v>23</v>
      </c>
      <c r="B123" s="25" t="s">
        <v>63</v>
      </c>
      <c r="C123" s="57" t="s">
        <v>42</v>
      </c>
      <c r="D123" s="56">
        <v>120</v>
      </c>
      <c r="E123" s="59"/>
      <c r="F123" s="59"/>
      <c r="G123" s="58"/>
    </row>
    <row r="124" spans="1:7" x14ac:dyDescent="0.2">
      <c r="A124" s="26" t="s">
        <v>21</v>
      </c>
      <c r="B124" s="25" t="s">
        <v>62</v>
      </c>
      <c r="C124" s="57" t="s">
        <v>19</v>
      </c>
      <c r="D124" s="56">
        <v>600</v>
      </c>
      <c r="E124" s="59"/>
      <c r="F124" s="59"/>
      <c r="G124" s="58"/>
    </row>
    <row r="125" spans="1:7" x14ac:dyDescent="0.2">
      <c r="A125" s="26" t="s">
        <v>61</v>
      </c>
      <c r="B125" s="25" t="s">
        <v>60</v>
      </c>
      <c r="C125" s="57" t="s">
        <v>42</v>
      </c>
      <c r="D125" s="56">
        <v>6</v>
      </c>
      <c r="E125" s="55"/>
      <c r="F125" s="55"/>
      <c r="G125" s="50"/>
    </row>
    <row r="126" spans="1:7" x14ac:dyDescent="0.2">
      <c r="A126" s="27">
        <v>2</v>
      </c>
      <c r="B126" s="34" t="s">
        <v>59</v>
      </c>
      <c r="C126" s="18" t="s">
        <v>34</v>
      </c>
      <c r="D126" s="18">
        <v>150</v>
      </c>
      <c r="E126" s="23">
        <v>940</v>
      </c>
      <c r="F126" s="23"/>
      <c r="G126" s="22">
        <f>F126-E126</f>
        <v>-940</v>
      </c>
    </row>
    <row r="127" spans="1:7" ht="26.25" customHeight="1" x14ac:dyDescent="0.2">
      <c r="A127" s="27">
        <v>3</v>
      </c>
      <c r="B127" s="34" t="s">
        <v>58</v>
      </c>
      <c r="C127" s="18"/>
      <c r="D127" s="27"/>
      <c r="E127" s="32">
        <f>SUM(E128:E130)</f>
        <v>1600</v>
      </c>
      <c r="F127" s="32">
        <f>SUM(F128:F130)</f>
        <v>991.60799999999995</v>
      </c>
      <c r="G127" s="22">
        <f>F127-E127</f>
        <v>-608.39200000000005</v>
      </c>
    </row>
    <row r="128" spans="1:7" x14ac:dyDescent="0.2">
      <c r="A128" s="26" t="s">
        <v>32</v>
      </c>
      <c r="B128" s="25" t="s">
        <v>57</v>
      </c>
      <c r="C128" s="15" t="s">
        <v>42</v>
      </c>
      <c r="D128" s="15">
        <v>91</v>
      </c>
      <c r="E128" s="54">
        <v>1100</v>
      </c>
      <c r="F128" s="53">
        <v>991.60799999999995</v>
      </c>
      <c r="G128" s="53">
        <f>F128-E128</f>
        <v>-108.39200000000005</v>
      </c>
    </row>
    <row r="129" spans="1:7" x14ac:dyDescent="0.2">
      <c r="A129" s="26" t="s">
        <v>56</v>
      </c>
      <c r="B129" s="25" t="s">
        <v>55</v>
      </c>
      <c r="C129" s="15" t="s">
        <v>54</v>
      </c>
      <c r="D129" s="15">
        <v>6</v>
      </c>
      <c r="E129" s="52"/>
      <c r="F129" s="51"/>
      <c r="G129" s="50"/>
    </row>
    <row r="130" spans="1:7" x14ac:dyDescent="0.2">
      <c r="A130" s="26" t="s">
        <v>53</v>
      </c>
      <c r="B130" s="25" t="s">
        <v>52</v>
      </c>
      <c r="C130" s="15" t="s">
        <v>29</v>
      </c>
      <c r="D130" s="15">
        <v>3</v>
      </c>
      <c r="E130" s="20">
        <v>500</v>
      </c>
      <c r="F130" s="19"/>
      <c r="G130" s="19">
        <f>F130-E130</f>
        <v>-500</v>
      </c>
    </row>
    <row r="131" spans="1:7" x14ac:dyDescent="0.2">
      <c r="A131" s="27">
        <v>4</v>
      </c>
      <c r="B131" s="34" t="s">
        <v>51</v>
      </c>
      <c r="C131" s="18" t="s">
        <v>29</v>
      </c>
      <c r="D131" s="18">
        <v>1</v>
      </c>
      <c r="E131" s="23">
        <f>SUM(E132:E135)</f>
        <v>3761.62</v>
      </c>
      <c r="F131" s="23">
        <f>SUM(F132:F135)</f>
        <v>0</v>
      </c>
      <c r="G131" s="11">
        <f>F131-E131</f>
        <v>-3761.62</v>
      </c>
    </row>
    <row r="132" spans="1:7" x14ac:dyDescent="0.2">
      <c r="A132" s="26" t="s">
        <v>50</v>
      </c>
      <c r="B132" s="25" t="s">
        <v>49</v>
      </c>
      <c r="C132" s="15" t="s">
        <v>29</v>
      </c>
      <c r="D132" s="49">
        <v>4</v>
      </c>
      <c r="E132" s="20">
        <v>200</v>
      </c>
      <c r="F132" s="19"/>
      <c r="G132" s="19">
        <f>F132-E132</f>
        <v>-200</v>
      </c>
    </row>
    <row r="133" spans="1:7" x14ac:dyDescent="0.2">
      <c r="A133" s="26" t="s">
        <v>48</v>
      </c>
      <c r="B133" s="25" t="s">
        <v>47</v>
      </c>
      <c r="C133" s="15" t="s">
        <v>19</v>
      </c>
      <c r="D133" s="49">
        <v>15</v>
      </c>
      <c r="E133" s="20">
        <v>570</v>
      </c>
      <c r="F133" s="19"/>
      <c r="G133" s="19">
        <f>F133-E133</f>
        <v>-570</v>
      </c>
    </row>
    <row r="134" spans="1:7" x14ac:dyDescent="0.2">
      <c r="A134" s="26" t="s">
        <v>46</v>
      </c>
      <c r="B134" s="25" t="s">
        <v>45</v>
      </c>
      <c r="C134" s="15" t="s">
        <v>42</v>
      </c>
      <c r="D134" s="15">
        <v>120</v>
      </c>
      <c r="E134" s="20">
        <v>1491.62</v>
      </c>
      <c r="F134" s="19"/>
      <c r="G134" s="19">
        <f>F134-E134</f>
        <v>-1491.62</v>
      </c>
    </row>
    <row r="135" spans="1:7" x14ac:dyDescent="0.2">
      <c r="A135" s="26" t="s">
        <v>44</v>
      </c>
      <c r="B135" s="25" t="s">
        <v>43</v>
      </c>
      <c r="C135" s="15" t="s">
        <v>42</v>
      </c>
      <c r="D135" s="15">
        <v>20</v>
      </c>
      <c r="E135" s="20">
        <v>1500</v>
      </c>
      <c r="F135" s="19"/>
      <c r="G135" s="19">
        <f>F135-E135</f>
        <v>-1500</v>
      </c>
    </row>
    <row r="136" spans="1:7" x14ac:dyDescent="0.2">
      <c r="A136" s="26"/>
      <c r="B136" s="34" t="s">
        <v>14</v>
      </c>
      <c r="C136" s="26"/>
      <c r="D136" s="26"/>
      <c r="E136" s="32">
        <f>SUM(E137:E140)</f>
        <v>10690.271000000001</v>
      </c>
      <c r="F136" s="32">
        <f>SUM(F137:F140)</f>
        <v>111.7</v>
      </c>
      <c r="G136" s="11">
        <f>F136-E136</f>
        <v>-10578.571</v>
      </c>
    </row>
    <row r="137" spans="1:7" x14ac:dyDescent="0.2">
      <c r="A137" s="27">
        <v>5</v>
      </c>
      <c r="B137" s="114" t="s">
        <v>13</v>
      </c>
      <c r="C137" s="26" t="s">
        <v>29</v>
      </c>
      <c r="D137" s="56">
        <v>1</v>
      </c>
      <c r="E137" s="36">
        <v>111.7</v>
      </c>
      <c r="F137" s="36">
        <v>111.7</v>
      </c>
      <c r="G137" s="19">
        <f>F137-E137</f>
        <v>0</v>
      </c>
    </row>
    <row r="138" spans="1:7" x14ac:dyDescent="0.2">
      <c r="A138" s="27">
        <v>6</v>
      </c>
      <c r="B138" s="25" t="s">
        <v>41</v>
      </c>
      <c r="C138" s="26" t="s">
        <v>29</v>
      </c>
      <c r="D138" s="26">
        <v>10</v>
      </c>
      <c r="E138" s="36">
        <v>200</v>
      </c>
      <c r="F138" s="19"/>
      <c r="G138" s="19">
        <f>F138-E138</f>
        <v>-200</v>
      </c>
    </row>
    <row r="139" spans="1:7" x14ac:dyDescent="0.2">
      <c r="A139" s="27">
        <v>7</v>
      </c>
      <c r="B139" s="114" t="s">
        <v>30</v>
      </c>
      <c r="C139" s="26" t="s">
        <v>29</v>
      </c>
      <c r="D139" s="26">
        <v>1</v>
      </c>
      <c r="E139" s="112">
        <v>4178.5709999999999</v>
      </c>
      <c r="F139" s="112"/>
      <c r="G139" s="19">
        <f>F139-E139</f>
        <v>-4178.5709999999999</v>
      </c>
    </row>
    <row r="140" spans="1:7" x14ac:dyDescent="0.2">
      <c r="A140" s="27">
        <v>8</v>
      </c>
      <c r="B140" s="148" t="s">
        <v>40</v>
      </c>
      <c r="C140" s="15" t="s">
        <v>39</v>
      </c>
      <c r="D140" s="149">
        <v>2</v>
      </c>
      <c r="E140" s="150">
        <v>6200</v>
      </c>
      <c r="F140" s="19"/>
      <c r="G140" s="19">
        <f>F140-E140</f>
        <v>-6200</v>
      </c>
    </row>
    <row r="141" spans="1:7" x14ac:dyDescent="0.2">
      <c r="A141" s="48"/>
      <c r="B141" s="47" t="s">
        <v>2</v>
      </c>
      <c r="C141" s="45"/>
      <c r="D141" s="45"/>
      <c r="E141" s="44">
        <f>E120+E136</f>
        <v>18202.918000000001</v>
      </c>
      <c r="F141" s="44">
        <f>F120+F136</f>
        <v>4641.4529999999995</v>
      </c>
      <c r="G141" s="11">
        <f>F141-E141</f>
        <v>-13561.465000000002</v>
      </c>
    </row>
    <row r="142" spans="1:7" x14ac:dyDescent="0.2">
      <c r="A142" s="10"/>
      <c r="B142" s="46"/>
      <c r="C142" s="45"/>
      <c r="D142" s="45"/>
      <c r="E142" s="44"/>
      <c r="F142" s="19"/>
      <c r="G142" s="11"/>
    </row>
    <row r="143" spans="1:7" x14ac:dyDescent="0.2">
      <c r="A143" s="43" t="s">
        <v>38</v>
      </c>
      <c r="B143" s="42"/>
      <c r="C143" s="42"/>
      <c r="D143" s="42"/>
      <c r="E143" s="42"/>
      <c r="F143" s="19"/>
      <c r="G143" s="11"/>
    </row>
    <row r="144" spans="1:7" x14ac:dyDescent="0.2">
      <c r="A144" s="41"/>
      <c r="B144" s="28" t="s">
        <v>27</v>
      </c>
      <c r="C144" s="40"/>
      <c r="D144" s="40"/>
      <c r="E144" s="39">
        <f>E145+E146+E148</f>
        <v>7131.74</v>
      </c>
      <c r="F144" s="39">
        <f>F145+F146+F148</f>
        <v>1801.02</v>
      </c>
      <c r="G144" s="11">
        <f>F144-E144</f>
        <v>-5330.7199999999993</v>
      </c>
    </row>
    <row r="145" spans="1:7" x14ac:dyDescent="0.2">
      <c r="A145" s="38">
        <v>1</v>
      </c>
      <c r="B145" s="34" t="s">
        <v>37</v>
      </c>
      <c r="C145" s="18" t="s">
        <v>15</v>
      </c>
      <c r="D145" s="18">
        <v>80</v>
      </c>
      <c r="E145" s="23">
        <v>650</v>
      </c>
      <c r="F145" s="19">
        <v>346.08699999999999</v>
      </c>
      <c r="G145" s="19">
        <f>F145-E145</f>
        <v>-303.91300000000001</v>
      </c>
    </row>
    <row r="146" spans="1:7" x14ac:dyDescent="0.2">
      <c r="A146" s="27">
        <v>2</v>
      </c>
      <c r="B146" s="34" t="s">
        <v>36</v>
      </c>
      <c r="C146" s="18"/>
      <c r="D146" s="18"/>
      <c r="E146" s="23">
        <f>E147</f>
        <v>4907.68</v>
      </c>
      <c r="F146" s="23">
        <f>F147</f>
        <v>0</v>
      </c>
      <c r="G146" s="11">
        <f>F146-E146</f>
        <v>-4907.68</v>
      </c>
    </row>
    <row r="147" spans="1:7" x14ac:dyDescent="0.2">
      <c r="A147" s="26" t="s">
        <v>17</v>
      </c>
      <c r="B147" s="25" t="s">
        <v>35</v>
      </c>
      <c r="C147" s="15" t="s">
        <v>34</v>
      </c>
      <c r="D147" s="15">
        <v>270</v>
      </c>
      <c r="E147" s="20">
        <v>4907.68</v>
      </c>
      <c r="F147" s="19"/>
      <c r="G147" s="19">
        <f>F147-E147</f>
        <v>-4907.68</v>
      </c>
    </row>
    <row r="148" spans="1:7" x14ac:dyDescent="0.2">
      <c r="A148" s="27">
        <v>3</v>
      </c>
      <c r="B148" s="35" t="s">
        <v>33</v>
      </c>
      <c r="C148" s="18"/>
      <c r="D148" s="27"/>
      <c r="E148" s="32">
        <f>E149</f>
        <v>1574.06</v>
      </c>
      <c r="F148" s="32">
        <f>F149</f>
        <v>1454.933</v>
      </c>
      <c r="G148" s="11">
        <f>F148-E148</f>
        <v>-119.12699999999995</v>
      </c>
    </row>
    <row r="149" spans="1:7" x14ac:dyDescent="0.2">
      <c r="A149" s="26" t="s">
        <v>32</v>
      </c>
      <c r="B149" s="37" t="s">
        <v>31</v>
      </c>
      <c r="C149" s="15" t="s">
        <v>15</v>
      </c>
      <c r="D149" s="26">
        <v>78</v>
      </c>
      <c r="E149" s="36">
        <v>1574.06</v>
      </c>
      <c r="F149" s="19">
        <v>1454.933</v>
      </c>
      <c r="G149" s="19">
        <f>F149-E149</f>
        <v>-119.12699999999995</v>
      </c>
    </row>
    <row r="150" spans="1:7" x14ac:dyDescent="0.2">
      <c r="A150" s="26"/>
      <c r="B150" s="35" t="s">
        <v>14</v>
      </c>
      <c r="C150" s="26"/>
      <c r="D150" s="26"/>
      <c r="E150" s="12">
        <f>SUM(E151:E152)</f>
        <v>4290.2709999999997</v>
      </c>
      <c r="F150" s="12">
        <f>SUM(F151:F152)</f>
        <v>4290.2709999999997</v>
      </c>
      <c r="G150" s="11">
        <f>F150-E150</f>
        <v>0</v>
      </c>
    </row>
    <row r="151" spans="1:7" x14ac:dyDescent="0.2">
      <c r="A151" s="27">
        <v>4</v>
      </c>
      <c r="B151" s="114" t="s">
        <v>30</v>
      </c>
      <c r="C151" s="26" t="s">
        <v>29</v>
      </c>
      <c r="D151" s="26">
        <v>1</v>
      </c>
      <c r="E151" s="112">
        <v>4178.5709999999999</v>
      </c>
      <c r="F151" s="112">
        <v>4178.5709999999999</v>
      </c>
      <c r="G151" s="19">
        <f>F151-E151</f>
        <v>0</v>
      </c>
    </row>
    <row r="152" spans="1:7" x14ac:dyDescent="0.2">
      <c r="A152" s="27">
        <v>5</v>
      </c>
      <c r="B152" s="25" t="s">
        <v>13</v>
      </c>
      <c r="C152" s="26" t="s">
        <v>3</v>
      </c>
      <c r="D152" s="26">
        <v>1</v>
      </c>
      <c r="E152" s="36">
        <v>111.7</v>
      </c>
      <c r="F152" s="36">
        <v>111.7</v>
      </c>
      <c r="G152" s="19">
        <f>F152-E152</f>
        <v>0</v>
      </c>
    </row>
    <row r="153" spans="1:7" x14ac:dyDescent="0.2">
      <c r="A153" s="33"/>
      <c r="B153" s="34" t="s">
        <v>2</v>
      </c>
      <c r="C153" s="33"/>
      <c r="D153" s="33"/>
      <c r="E153" s="32">
        <f>E150+E144</f>
        <v>11422.010999999999</v>
      </c>
      <c r="F153" s="32">
        <f>F150+F144</f>
        <v>6091.2909999999993</v>
      </c>
      <c r="G153" s="11">
        <f>F153-E153</f>
        <v>-5330.7199999999993</v>
      </c>
    </row>
    <row r="154" spans="1:7" x14ac:dyDescent="0.2">
      <c r="A154" s="10"/>
      <c r="B154" s="31"/>
      <c r="C154" s="16"/>
      <c r="D154" s="16"/>
      <c r="E154" s="12"/>
      <c r="F154" s="19"/>
      <c r="G154" s="19">
        <f>F154-E154</f>
        <v>0</v>
      </c>
    </row>
    <row r="155" spans="1:7" x14ac:dyDescent="0.2">
      <c r="A155" s="30" t="s">
        <v>28</v>
      </c>
      <c r="B155" s="29"/>
      <c r="C155" s="29"/>
      <c r="D155" s="29"/>
      <c r="E155" s="29"/>
      <c r="F155" s="19"/>
      <c r="G155" s="19">
        <f>F155-E155</f>
        <v>0</v>
      </c>
    </row>
    <row r="156" spans="1:7" x14ac:dyDescent="0.2">
      <c r="A156" s="26"/>
      <c r="B156" s="28" t="s">
        <v>27</v>
      </c>
      <c r="C156" s="27"/>
      <c r="D156" s="27"/>
      <c r="E156" s="12">
        <f>E157+E161</f>
        <v>8250</v>
      </c>
      <c r="F156" s="12">
        <f>F157+F161</f>
        <v>0</v>
      </c>
      <c r="G156" s="11">
        <f>F156-E156</f>
        <v>-8250</v>
      </c>
    </row>
    <row r="157" spans="1:7" x14ac:dyDescent="0.2">
      <c r="A157" s="18">
        <v>1</v>
      </c>
      <c r="B157" s="24" t="s">
        <v>26</v>
      </c>
      <c r="C157" s="26"/>
      <c r="D157" s="26"/>
      <c r="E157" s="12">
        <f>E159+E160+E158</f>
        <v>6300</v>
      </c>
      <c r="F157" s="12">
        <f>F159+F160+F158</f>
        <v>0</v>
      </c>
      <c r="G157" s="11">
        <f>F157-E157</f>
        <v>-6300</v>
      </c>
    </row>
    <row r="158" spans="1:7" x14ac:dyDescent="0.2">
      <c r="A158" s="15" t="s">
        <v>25</v>
      </c>
      <c r="B158" s="21" t="s">
        <v>24</v>
      </c>
      <c r="C158" s="15" t="s">
        <v>15</v>
      </c>
      <c r="D158" s="15">
        <v>1158</v>
      </c>
      <c r="E158" s="20">
        <v>1800</v>
      </c>
      <c r="F158" s="19"/>
      <c r="G158" s="19">
        <f>F158-E158</f>
        <v>-1800</v>
      </c>
    </row>
    <row r="159" spans="1:7" x14ac:dyDescent="0.2">
      <c r="A159" s="15" t="s">
        <v>23</v>
      </c>
      <c r="B159" s="25" t="s">
        <v>22</v>
      </c>
      <c r="C159" s="15" t="s">
        <v>19</v>
      </c>
      <c r="D159" s="15">
        <v>1428</v>
      </c>
      <c r="E159" s="20">
        <v>2800</v>
      </c>
      <c r="F159" s="19"/>
      <c r="G159" s="19">
        <f>F159-E159</f>
        <v>-2800</v>
      </c>
    </row>
    <row r="160" spans="1:7" x14ac:dyDescent="0.2">
      <c r="A160" s="15" t="s">
        <v>21</v>
      </c>
      <c r="B160" s="25" t="s">
        <v>20</v>
      </c>
      <c r="C160" s="15" t="s">
        <v>19</v>
      </c>
      <c r="D160" s="15">
        <v>100</v>
      </c>
      <c r="E160" s="20">
        <v>1700</v>
      </c>
      <c r="F160" s="19"/>
      <c r="G160" s="19">
        <f>F160-E160</f>
        <v>-1700</v>
      </c>
    </row>
    <row r="161" spans="1:7" ht="24" x14ac:dyDescent="0.2">
      <c r="A161" s="18">
        <v>2</v>
      </c>
      <c r="B161" s="24" t="s">
        <v>18</v>
      </c>
      <c r="C161" s="18"/>
      <c r="D161" s="18"/>
      <c r="E161" s="23">
        <f>E162</f>
        <v>1950</v>
      </c>
      <c r="F161" s="23">
        <f>F162</f>
        <v>0</v>
      </c>
      <c r="G161" s="22">
        <f>F161-E161</f>
        <v>-1950</v>
      </c>
    </row>
    <row r="162" spans="1:7" x14ac:dyDescent="0.2">
      <c r="A162" s="15" t="s">
        <v>17</v>
      </c>
      <c r="B162" s="21" t="s">
        <v>16</v>
      </c>
      <c r="C162" s="15" t="s">
        <v>15</v>
      </c>
      <c r="D162" s="15">
        <v>5</v>
      </c>
      <c r="E162" s="20">
        <v>1950</v>
      </c>
      <c r="F162" s="19"/>
      <c r="G162" s="19">
        <f>F162-E162</f>
        <v>-1950</v>
      </c>
    </row>
    <row r="163" spans="1:7" x14ac:dyDescent="0.2">
      <c r="A163" s="26"/>
      <c r="B163" s="143" t="s">
        <v>14</v>
      </c>
      <c r="C163" s="26"/>
      <c r="D163" s="26"/>
      <c r="E163" s="12">
        <f>SUM(E164:E173)</f>
        <v>1313.79</v>
      </c>
      <c r="F163" s="12">
        <f>SUM(F164:F173)</f>
        <v>1313.79</v>
      </c>
      <c r="G163" s="11">
        <f>F163-E163</f>
        <v>0</v>
      </c>
    </row>
    <row r="164" spans="1:7" x14ac:dyDescent="0.2">
      <c r="A164" s="27">
        <v>3</v>
      </c>
      <c r="B164" s="33" t="s">
        <v>13</v>
      </c>
      <c r="C164" s="26" t="s">
        <v>3</v>
      </c>
      <c r="D164" s="26">
        <v>1</v>
      </c>
      <c r="E164" s="151">
        <v>111.7</v>
      </c>
      <c r="F164" s="151">
        <v>111.7</v>
      </c>
      <c r="G164" s="19">
        <f>F164-E164</f>
        <v>0</v>
      </c>
    </row>
    <row r="165" spans="1:7" x14ac:dyDescent="0.2">
      <c r="A165" s="27">
        <v>4</v>
      </c>
      <c r="B165" s="152" t="s">
        <v>12</v>
      </c>
      <c r="C165" s="26" t="s">
        <v>3</v>
      </c>
      <c r="D165" s="26">
        <v>1</v>
      </c>
      <c r="E165" s="151">
        <v>350</v>
      </c>
      <c r="F165" s="151">
        <v>350</v>
      </c>
      <c r="G165" s="19">
        <f>F165-E165</f>
        <v>0</v>
      </c>
    </row>
    <row r="166" spans="1:7" ht="24" x14ac:dyDescent="0.2">
      <c r="A166" s="27">
        <v>5</v>
      </c>
      <c r="B166" s="152" t="s">
        <v>11</v>
      </c>
      <c r="C166" s="26" t="s">
        <v>3</v>
      </c>
      <c r="D166" s="26">
        <v>1</v>
      </c>
      <c r="E166" s="151">
        <v>33</v>
      </c>
      <c r="F166" s="151">
        <v>33</v>
      </c>
      <c r="G166" s="19">
        <f>F166-E166</f>
        <v>0</v>
      </c>
    </row>
    <row r="167" spans="1:7" x14ac:dyDescent="0.2">
      <c r="A167" s="27">
        <v>6</v>
      </c>
      <c r="B167" s="152" t="s">
        <v>10</v>
      </c>
      <c r="C167" s="26" t="s">
        <v>3</v>
      </c>
      <c r="D167" s="26">
        <v>1</v>
      </c>
      <c r="E167" s="151">
        <v>19.95</v>
      </c>
      <c r="F167" s="151">
        <v>19.95</v>
      </c>
      <c r="G167" s="19">
        <f>F167-E167</f>
        <v>0</v>
      </c>
    </row>
    <row r="168" spans="1:7" x14ac:dyDescent="0.2">
      <c r="A168" s="27">
        <v>7</v>
      </c>
      <c r="B168" s="152" t="s">
        <v>9</v>
      </c>
      <c r="C168" s="26" t="s">
        <v>3</v>
      </c>
      <c r="D168" s="26">
        <v>1</v>
      </c>
      <c r="E168" s="151">
        <v>33.75</v>
      </c>
      <c r="F168" s="151">
        <v>33.75</v>
      </c>
      <c r="G168" s="19">
        <f>F168-E168</f>
        <v>0</v>
      </c>
    </row>
    <row r="169" spans="1:7" x14ac:dyDescent="0.2">
      <c r="A169" s="27">
        <v>8</v>
      </c>
      <c r="B169" s="152" t="s">
        <v>8</v>
      </c>
      <c r="C169" s="26" t="s">
        <v>3</v>
      </c>
      <c r="D169" s="26">
        <v>1</v>
      </c>
      <c r="E169" s="151">
        <v>79.02</v>
      </c>
      <c r="F169" s="151">
        <v>79.02</v>
      </c>
      <c r="G169" s="19">
        <f>F169-E169</f>
        <v>0</v>
      </c>
    </row>
    <row r="170" spans="1:7" x14ac:dyDescent="0.2">
      <c r="A170" s="27">
        <v>9</v>
      </c>
      <c r="B170" s="152" t="s">
        <v>7</v>
      </c>
      <c r="C170" s="26" t="s">
        <v>3</v>
      </c>
      <c r="D170" s="26">
        <v>2</v>
      </c>
      <c r="E170" s="151">
        <v>46</v>
      </c>
      <c r="F170" s="151">
        <v>46</v>
      </c>
      <c r="G170" s="19">
        <f>F170-E170</f>
        <v>0</v>
      </c>
    </row>
    <row r="171" spans="1:7" ht="11.25" customHeight="1" x14ac:dyDescent="0.2">
      <c r="A171" s="27">
        <v>10</v>
      </c>
      <c r="B171" s="152" t="s">
        <v>6</v>
      </c>
      <c r="C171" s="26" t="s">
        <v>3</v>
      </c>
      <c r="D171" s="26">
        <v>3</v>
      </c>
      <c r="E171" s="151">
        <v>420</v>
      </c>
      <c r="F171" s="151">
        <v>420</v>
      </c>
      <c r="G171" s="19">
        <f>F171-E171</f>
        <v>0</v>
      </c>
    </row>
    <row r="172" spans="1:7" x14ac:dyDescent="0.2">
      <c r="A172" s="27">
        <v>11</v>
      </c>
      <c r="B172" s="152" t="s">
        <v>5</v>
      </c>
      <c r="C172" s="26" t="s">
        <v>3</v>
      </c>
      <c r="D172" s="26">
        <v>2</v>
      </c>
      <c r="E172" s="151">
        <v>176</v>
      </c>
      <c r="F172" s="151">
        <v>176</v>
      </c>
      <c r="G172" s="19">
        <f>F172-E172</f>
        <v>0</v>
      </c>
    </row>
    <row r="173" spans="1:7" x14ac:dyDescent="0.2">
      <c r="A173" s="27">
        <v>12</v>
      </c>
      <c r="B173" s="152" t="s">
        <v>4</v>
      </c>
      <c r="C173" s="26" t="s">
        <v>3</v>
      </c>
      <c r="D173" s="26">
        <v>2</v>
      </c>
      <c r="E173" s="151">
        <v>44.37</v>
      </c>
      <c r="F173" s="151">
        <v>44.37</v>
      </c>
      <c r="G173" s="19">
        <f>F173-E173</f>
        <v>0</v>
      </c>
    </row>
    <row r="174" spans="1:7" x14ac:dyDescent="0.2">
      <c r="A174" s="18"/>
      <c r="B174" s="17" t="s">
        <v>2</v>
      </c>
      <c r="C174" s="16"/>
      <c r="D174" s="16"/>
      <c r="E174" s="12">
        <f>E156+E163</f>
        <v>9563.7900000000009</v>
      </c>
      <c r="F174" s="12">
        <f>F156+F163</f>
        <v>1313.79</v>
      </c>
      <c r="G174" s="11">
        <f>F174-E174</f>
        <v>-8250</v>
      </c>
    </row>
    <row r="175" spans="1:7" x14ac:dyDescent="0.2">
      <c r="A175" s="15"/>
      <c r="B175" s="14" t="s">
        <v>1</v>
      </c>
      <c r="C175" s="13"/>
      <c r="D175" s="153"/>
      <c r="E175" s="12">
        <f>E141+E153+E174</f>
        <v>39188.718999999997</v>
      </c>
      <c r="F175" s="12">
        <f>F141+F153+F174</f>
        <v>12046.534</v>
      </c>
      <c r="G175" s="11">
        <f>F175-E175</f>
        <v>-27142.184999999998</v>
      </c>
    </row>
    <row r="176" spans="1:7" x14ac:dyDescent="0.2">
      <c r="A176" s="10"/>
      <c r="B176" s="71" t="s">
        <v>0</v>
      </c>
      <c r="C176" s="13"/>
      <c r="D176" s="13"/>
      <c r="E176" s="12">
        <f>E175+E115</f>
        <v>302322.57899999997</v>
      </c>
      <c r="F176" s="12">
        <f>F175+F115</f>
        <v>130422.951</v>
      </c>
      <c r="G176" s="11">
        <f>F176-E176</f>
        <v>-171899.62799999997</v>
      </c>
    </row>
    <row r="177" spans="2:7" x14ac:dyDescent="0.2">
      <c r="B177" s="154"/>
      <c r="E177" s="8"/>
      <c r="G177" s="155"/>
    </row>
    <row r="178" spans="2:7" x14ac:dyDescent="0.2">
      <c r="B178" s="156"/>
      <c r="E178" s="157"/>
      <c r="F178" s="157"/>
      <c r="G178" s="158"/>
    </row>
    <row r="179" spans="2:7" x14ac:dyDescent="0.2">
      <c r="B179" s="156"/>
      <c r="E179" s="157"/>
      <c r="F179" s="157"/>
      <c r="G179" s="158"/>
    </row>
    <row r="180" spans="2:7" x14ac:dyDescent="0.2">
      <c r="B180" s="9"/>
      <c r="E180" s="8"/>
    </row>
    <row r="181" spans="2:7" x14ac:dyDescent="0.2">
      <c r="B181" s="9"/>
      <c r="E181" s="8"/>
    </row>
    <row r="182" spans="2:7" x14ac:dyDescent="0.2">
      <c r="B182" s="9"/>
      <c r="E182" s="8"/>
    </row>
    <row r="183" spans="2:7" x14ac:dyDescent="0.2">
      <c r="B183" s="7"/>
      <c r="C183" s="6"/>
      <c r="D183" s="6"/>
      <c r="E183" s="8"/>
    </row>
    <row r="184" spans="2:7" x14ac:dyDescent="0.2">
      <c r="B184" s="7"/>
      <c r="C184" s="6"/>
    </row>
    <row r="185" spans="2:7" x14ac:dyDescent="0.2">
      <c r="B185" s="7"/>
      <c r="C185" s="6"/>
    </row>
  </sheetData>
  <mergeCells count="58">
    <mergeCell ref="A1:G1"/>
    <mergeCell ref="B2:G2"/>
    <mergeCell ref="C4:E4"/>
    <mergeCell ref="F4:G4"/>
    <mergeCell ref="B5:B7"/>
    <mergeCell ref="C5:C7"/>
    <mergeCell ref="D5:D7"/>
    <mergeCell ref="E5:E7"/>
    <mergeCell ref="F5:F7"/>
    <mergeCell ref="G5:G6"/>
    <mergeCell ref="A9:E9"/>
    <mergeCell ref="A10:E10"/>
    <mergeCell ref="F12:F15"/>
    <mergeCell ref="G12:G15"/>
    <mergeCell ref="A16:A20"/>
    <mergeCell ref="E16:E20"/>
    <mergeCell ref="F16:F20"/>
    <mergeCell ref="G16:G20"/>
    <mergeCell ref="G81:G82"/>
    <mergeCell ref="A27:E27"/>
    <mergeCell ref="E30:E34"/>
    <mergeCell ref="F30:F34"/>
    <mergeCell ref="G30:G34"/>
    <mergeCell ref="A44:E44"/>
    <mergeCell ref="A58:A59"/>
    <mergeCell ref="E58:E59"/>
    <mergeCell ref="F58:F59"/>
    <mergeCell ref="G58:G59"/>
    <mergeCell ref="F100:F101"/>
    <mergeCell ref="G100:G101"/>
    <mergeCell ref="A62:E62"/>
    <mergeCell ref="A78:A80"/>
    <mergeCell ref="E78:E80"/>
    <mergeCell ref="F78:F80"/>
    <mergeCell ref="G78:G80"/>
    <mergeCell ref="A81:A82"/>
    <mergeCell ref="E81:E82"/>
    <mergeCell ref="F81:F82"/>
    <mergeCell ref="E122:E125"/>
    <mergeCell ref="F122:F125"/>
    <mergeCell ref="G122:G125"/>
    <mergeCell ref="A85:E85"/>
    <mergeCell ref="A90:A93"/>
    <mergeCell ref="E90:E93"/>
    <mergeCell ref="F90:F93"/>
    <mergeCell ref="G90:G93"/>
    <mergeCell ref="A100:A101"/>
    <mergeCell ref="E100:E101"/>
    <mergeCell ref="E128:E129"/>
    <mergeCell ref="F128:F129"/>
    <mergeCell ref="G128:G129"/>
    <mergeCell ref="A143:E143"/>
    <mergeCell ref="A155:E155"/>
    <mergeCell ref="A108:E108"/>
    <mergeCell ref="E110:E113"/>
    <mergeCell ref="F110:F113"/>
    <mergeCell ref="G110:G113"/>
    <mergeCell ref="A119:E119"/>
  </mergeCells>
  <pageMargins left="0.70866141732283472" right="0.70866141732283472" top="0.74803149606299213" bottom="0.74803149606299213" header="0.31496062992125984" footer="0.31496062992125984"/>
  <pageSetup paperSize="9" scale="78" fitToHeight="5" orientation="portrait" horizontalDpi="180" verticalDpi="180" r:id="rId1"/>
  <rowBreaks count="5" manualBreakCount="5">
    <brk id="26" max="7" man="1"/>
    <brk id="61" max="7" man="1"/>
    <brk id="83" max="7" man="1"/>
    <brk id="117" max="7" man="1"/>
    <brk id="1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БАК  (2)</vt:lpstr>
      <vt:lpstr>' БАК 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Work2</cp:lastModifiedBy>
  <dcterms:created xsi:type="dcterms:W3CDTF">2018-03-01T06:27:41Z</dcterms:created>
  <dcterms:modified xsi:type="dcterms:W3CDTF">2018-03-01T06:31:47Z</dcterms:modified>
</cp:coreProperties>
</file>