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КФ (поливная вода)" sheetId="1" r:id="rId1"/>
  </sheets>
  <calcPr calcId="124519"/>
</workbook>
</file>

<file path=xl/calcChain.xml><?xml version="1.0" encoding="utf-8"?>
<calcChain xmlns="http://schemas.openxmlformats.org/spreadsheetml/2006/main">
  <c r="E77" i="1"/>
  <c r="D77"/>
  <c r="F77" s="1"/>
  <c r="E76"/>
  <c r="F76" s="1"/>
  <c r="D76"/>
  <c r="D75"/>
  <c r="F74"/>
  <c r="F73"/>
  <c r="E72"/>
  <c r="E75" s="1"/>
  <c r="F75" s="1"/>
  <c r="D72"/>
  <c r="E70"/>
  <c r="F69"/>
  <c r="F68"/>
  <c r="F66"/>
  <c r="E59"/>
  <c r="F58"/>
  <c r="F57"/>
  <c r="F56"/>
  <c r="F55"/>
  <c r="F54"/>
  <c r="F53"/>
  <c r="F52"/>
  <c r="F51"/>
  <c r="F50"/>
  <c r="F49"/>
  <c r="F48"/>
  <c r="F47"/>
  <c r="F46"/>
  <c r="F44"/>
  <c r="F43"/>
  <c r="E42"/>
  <c r="F42" s="1"/>
  <c r="D42"/>
  <c r="D41"/>
  <c r="E38"/>
  <c r="D38"/>
  <c r="F37"/>
  <c r="F34"/>
  <c r="F33"/>
  <c r="F32"/>
  <c r="F31"/>
  <c r="F30"/>
  <c r="E28"/>
  <c r="F28" s="1"/>
  <c r="D28"/>
  <c r="F27"/>
  <c r="F25"/>
  <c r="F24"/>
  <c r="E23"/>
  <c r="F23" s="1"/>
  <c r="D23"/>
  <c r="F22"/>
  <c r="F21"/>
  <c r="F20"/>
  <c r="F19"/>
  <c r="F18"/>
  <c r="F17"/>
  <c r="E16"/>
  <c r="D16"/>
  <c r="D15" s="1"/>
  <c r="D63" s="1"/>
  <c r="E15"/>
  <c r="D70" l="1"/>
  <c r="D65"/>
  <c r="D71"/>
  <c r="D67"/>
  <c r="F70"/>
  <c r="F16"/>
  <c r="F15"/>
  <c r="E41"/>
  <c r="F41" s="1"/>
  <c r="F72"/>
  <c r="E63" l="1"/>
  <c r="D64"/>
  <c r="F65"/>
  <c r="E71" l="1"/>
  <c r="F71" s="1"/>
  <c r="E67"/>
  <c r="F67" s="1"/>
  <c r="E64"/>
  <c r="F63"/>
</calcChain>
</file>

<file path=xl/sharedStrings.xml><?xml version="1.0" encoding="utf-8"?>
<sst xmlns="http://schemas.openxmlformats.org/spreadsheetml/2006/main" count="228" uniqueCount="172">
  <si>
    <t>Приложение 
к Правилам 
утверждения предельного 
уровня тарифов (цен, ставок 
сборов) и тарифных смет на 
регулируемые услуги (товары, 
работы) субъектов 
естественных монополий</t>
  </si>
  <si>
    <t>ОТЧЕТ ОБ ИСПОЛНЕНИИ ТАРИФНОЙ СМЕТЫ</t>
  </si>
  <si>
    <t>на услуги водохозяйственной системы: "Подача воды по каналам"</t>
  </si>
  <si>
    <t>Отчетный период: 2017 год</t>
  </si>
  <si>
    <t>Индекс ИТС-1</t>
  </si>
  <si>
    <t>Периодичность: годовая</t>
  </si>
  <si>
    <t>Представляет: ЗАПАДНО-КАЗАХСТАНСКИЙ ФИЛИАЛ РГП "КАЗВОДХОЗ"</t>
  </si>
  <si>
    <t>Куда представляется форма: Комитет по регулированию естественных монополий, защите конкуренции и прав потребителей Министерства национальной экономики Республики Казахстан</t>
  </si>
  <si>
    <t>Срок предоставления: - ежегодно не позднее 1 мая года, следующего за отчетным периодом</t>
  </si>
  <si>
    <t>№ п/п</t>
  </si>
  <si>
    <t>Наименование  показателей</t>
  </si>
  <si>
    <t>Единица измерения</t>
  </si>
  <si>
    <t>Предус-мотрено  в утвержденной тарифной смете</t>
  </si>
  <si>
    <t xml:space="preserve">Фактически сложившиеся показатели тарифной сметы </t>
  </si>
  <si>
    <t xml:space="preserve">Отклонение в % </t>
  </si>
  <si>
    <t>Причины отклонения</t>
  </si>
  <si>
    <t>I</t>
  </si>
  <si>
    <t>Затраты  на  производство и предоставление услуг, всего, в том числе</t>
  </si>
  <si>
    <t>тыс.тенге</t>
  </si>
  <si>
    <t>Материальные  затраты, всего в том  числе:</t>
  </si>
  <si>
    <t>1.1</t>
  </si>
  <si>
    <t>Сырье  и  материалы,  всего</t>
  </si>
  <si>
    <t>1.2</t>
  </si>
  <si>
    <t>ГСМ</t>
  </si>
  <si>
    <t>удорожание стоимости на ГСМ</t>
  </si>
  <si>
    <t>1.3</t>
  </si>
  <si>
    <t>Топливо-газ</t>
  </si>
  <si>
    <t>уменьшился объем потребления газа</t>
  </si>
  <si>
    <t>1.4</t>
  </si>
  <si>
    <t>Топливо-уголь</t>
  </si>
  <si>
    <t>в связи сильными морозами и продолжительным отопительным сезоном в январе- марте 2017г в жилых домах на гидроузлах и участках произошло  увелич. затрат.</t>
  </si>
  <si>
    <t>1.5</t>
  </si>
  <si>
    <t>Электроэнергия</t>
  </si>
  <si>
    <t>за счет  прейскуранта отпускных цен на э\э по  дифференцированным тарифам по зонам суток для потребителей за 1 квт.ч.</t>
  </si>
  <si>
    <t>1.6</t>
  </si>
  <si>
    <t>Запчасти для автотранспортной техники</t>
  </si>
  <si>
    <t>удорожание стоимости цен на запчасти и услуги</t>
  </si>
  <si>
    <t>2</t>
  </si>
  <si>
    <t>Расходы на  оплату  труда, всего, в т.ч.</t>
  </si>
  <si>
    <t>2.1</t>
  </si>
  <si>
    <t>Заработная  плата   производственного  персонала</t>
  </si>
  <si>
    <t>2.2</t>
  </si>
  <si>
    <t>Социальный налог и отчисления, всего</t>
  </si>
  <si>
    <t>3</t>
  </si>
  <si>
    <t>Обяз.соц.медстрахование</t>
  </si>
  <si>
    <t>Обязат.социальное медстрахование  введено с 1 июля.2017года</t>
  </si>
  <si>
    <t>4</t>
  </si>
  <si>
    <t>Амортизация</t>
  </si>
  <si>
    <t>на баланс приняты реконстр.в\х объекты и приобретено автот.и ОС по Инвест.программе.</t>
  </si>
  <si>
    <t>5</t>
  </si>
  <si>
    <t>Прочие затраты, всего</t>
  </si>
  <si>
    <t>в том  числе:</t>
  </si>
  <si>
    <t>5.1</t>
  </si>
  <si>
    <t>Обязательные виды страхования</t>
  </si>
  <si>
    <t>Увеличение коэффициента страхования повышенного риска страхового тарифа (%) проффессионального риска  (с 0,04 до 0,498%).</t>
  </si>
  <si>
    <t>5.2</t>
  </si>
  <si>
    <t>Услуги связи производственного персонала</t>
  </si>
  <si>
    <t>в связи с отключением интернета на произв.участках, в целях оптимизации</t>
  </si>
  <si>
    <t>5.3</t>
  </si>
  <si>
    <t>Командировочные расходы</t>
  </si>
  <si>
    <t>увел.за счет наема жилья, суточных  в РФ, в связи поездками спец.для закл.договоров и контроля получ.объема воды. И за счет необоснованного снижения , при утверждении предельного тарифа.</t>
  </si>
  <si>
    <t>5.4</t>
  </si>
  <si>
    <t>Техосмотр автотранспорта</t>
  </si>
  <si>
    <t>5.5</t>
  </si>
  <si>
    <t>Подготовка, переподготовка и повышение квалификации</t>
  </si>
  <si>
    <t>прошли обуч.и переподгот.44чел. по обуч. и аттестация пром. безопасн. электробезоп.-произв.необход-ть.</t>
  </si>
  <si>
    <t>5.6</t>
  </si>
  <si>
    <t>очистка моста</t>
  </si>
  <si>
    <t>в связи с произв.необх.проведены рем.работы по услугам ОС. В утверж.пред.тарифе затраты на р\т и т\о ОС  не  предусмотрены.</t>
  </si>
  <si>
    <t>5.7</t>
  </si>
  <si>
    <t>проверка трансф.тока</t>
  </si>
  <si>
    <t>6</t>
  </si>
  <si>
    <t>Расходы   ОТ и ТБ</t>
  </si>
  <si>
    <t>7</t>
  </si>
  <si>
    <t>Ремонт, всего, в том числе :</t>
  </si>
  <si>
    <t>7.1</t>
  </si>
  <si>
    <t>ремонт и техобслуживание ОС (ремонт  автотр.,ОС и пр.)</t>
  </si>
  <si>
    <t>7.2</t>
  </si>
  <si>
    <t>капитальный  ремонт, не приводящий к увеличению стоимости основных средств</t>
  </si>
  <si>
    <t>II</t>
  </si>
  <si>
    <t>Расходы периода,всего</t>
  </si>
  <si>
    <t>8</t>
  </si>
  <si>
    <t>Общие и административные расходы, всего, в т.ч.:</t>
  </si>
  <si>
    <t>8.1</t>
  </si>
  <si>
    <t>Заработная  плата административного персонала</t>
  </si>
  <si>
    <t>выплачены двум работн. отпускные за отраб.период (2года)</t>
  </si>
  <si>
    <t>8.2</t>
  </si>
  <si>
    <t>8.3</t>
  </si>
  <si>
    <t>8.4</t>
  </si>
  <si>
    <t>Налоги</t>
  </si>
  <si>
    <t>увел.за счет налога на имущ. и налога по ПВРПИ -увел.объема подача поливной воды.</t>
  </si>
  <si>
    <t>8.5</t>
  </si>
  <si>
    <t>приобретение оргтехники и ОС</t>
  </si>
  <si>
    <t>8.6</t>
  </si>
  <si>
    <t>Канцтовары</t>
  </si>
  <si>
    <t xml:space="preserve">повышение стоимости канц. и  офисных принадлежностей. </t>
  </si>
  <si>
    <t>8.7</t>
  </si>
  <si>
    <t>Командировочные   расходы   АУП</t>
  </si>
  <si>
    <t>за счет суточных расходов, в связи поезками в РФ и поездки в вышестоящ.органы руководства и специалистов.</t>
  </si>
  <si>
    <t>8.8</t>
  </si>
  <si>
    <t>Периодическая  печать</t>
  </si>
  <si>
    <t>включены неучтенные в ТС затраты по объявл. в СМИ (слушания, Инвест. прогр., аудит.отчет и пр.)</t>
  </si>
  <si>
    <t>8.9</t>
  </si>
  <si>
    <t>Повышение квалификации</t>
  </si>
  <si>
    <t xml:space="preserve"> прошли обучение  3чел. по обучению закон-ва по труду и  по проверке знаний безопасности и охр.труда. По заданию РГП КВХ прошли обучение 1 чел. по метрологии.</t>
  </si>
  <si>
    <t>8.10</t>
  </si>
  <si>
    <t>Расходы на содержание легкового автотранспорта</t>
  </si>
  <si>
    <t>расходы снижены в связи с тем, что служ.а\м приобретена 2016году, затраты на ремонт и обслуживание минимальные в отчетном году.</t>
  </si>
  <si>
    <t>8.11</t>
  </si>
  <si>
    <t>Аренда помещения</t>
  </si>
  <si>
    <t>Стоимость 1кв.м аренды не увел.снижение факт затрат связано с ежегодным  увеличением  плана с 2015года  при утверж.пред.тарифа  на 2015-2020годы.</t>
  </si>
  <si>
    <t>8.12</t>
  </si>
  <si>
    <t>Техобслуживание оргтехники</t>
  </si>
  <si>
    <t>увеличение документооборота и ремонт огртехники</t>
  </si>
  <si>
    <t>8.13</t>
  </si>
  <si>
    <t>Увеличение коэффициента страхования повышенного риска страхового тарифа (%) проффессионального риска  (с 0,04 до 0,498%), а также заниженный план при утверж.предельн.тарифа</t>
  </si>
  <si>
    <t>8.14</t>
  </si>
  <si>
    <t>Услуги связи, спец.связь</t>
  </si>
  <si>
    <t>8.15</t>
  </si>
  <si>
    <t>Информ., консульт., аудит., услуги и прочие</t>
  </si>
  <si>
    <t xml:space="preserve">это услуги по предоставл. гидрометео. инф., сопров.1С бух., услуги нотар.,БД Закон и пр.- цены по сравн с прошлым годов возрасли. А также расходы в сумме 168,0т.т  (30,8т.тх12=369,6т.т)  : 3 тарифа=123,2т.т) переданы РГП "КВХ" за сопровожд.1С - облачко,которые в ТС не учтены. </t>
  </si>
  <si>
    <t>8.16</t>
  </si>
  <si>
    <t>Услуги банка</t>
  </si>
  <si>
    <t xml:space="preserve">снизились ставки и тарифы на услуги оказываемые клиентам Народного банка. </t>
  </si>
  <si>
    <t>8.17</t>
  </si>
  <si>
    <t>Прочие услуги, всего, в т.ч.</t>
  </si>
  <si>
    <t>прочие услуги, оказанные в связи с произв.необходимостью, которые у утверж.ТС не предусмотрены.</t>
  </si>
  <si>
    <t>ассоц.членск.взносы</t>
  </si>
  <si>
    <t xml:space="preserve">хрустальная вода- 89,0тт </t>
  </si>
  <si>
    <t>III</t>
  </si>
  <si>
    <t>Всего  затрат  на   предоставление   услуг</t>
  </si>
  <si>
    <t>IV</t>
  </si>
  <si>
    <t>Прибыль  (убыток)</t>
  </si>
  <si>
    <t>V</t>
  </si>
  <si>
    <t>Всего доходов</t>
  </si>
  <si>
    <t>VI</t>
  </si>
  <si>
    <t>Объемы  оказываемых услуг (товаров, работ)</t>
  </si>
  <si>
    <t>млн.м3</t>
  </si>
  <si>
    <t>Все населенные пункты ЗКО водообеспечены в полном объёме. Объем подачи воды (вегетац.период) с мая-окт.т.г. Увелич. объема за счет увеличения финансировария  с обл.бюджета на санитарно-экологические цели.</t>
  </si>
  <si>
    <t>VII</t>
  </si>
  <si>
    <t>Нормативные технические потери</t>
  </si>
  <si>
    <t>%</t>
  </si>
  <si>
    <t>VIII</t>
  </si>
  <si>
    <t>Тариф (без НДС)</t>
  </si>
  <si>
    <t>тенге/ м3</t>
  </si>
  <si>
    <t>IX</t>
  </si>
  <si>
    <t>Себестоимость 1 куб.м (без НДС)</t>
  </si>
  <si>
    <t>Среднесписочная численность персонала,      всего, в т.ч.</t>
  </si>
  <si>
    <t>человек</t>
  </si>
  <si>
    <t>10.1.</t>
  </si>
  <si>
    <t xml:space="preserve">производственного персонала </t>
  </si>
  <si>
    <t>10.2.</t>
  </si>
  <si>
    <t>административного персонала</t>
  </si>
  <si>
    <t>Среднемесячная заработная плата, всего,  в т.ч.</t>
  </si>
  <si>
    <t>тенге</t>
  </si>
  <si>
    <t>11.1.</t>
  </si>
  <si>
    <t>11.2.</t>
  </si>
  <si>
    <t>Наименование организации:</t>
  </si>
  <si>
    <t>Западно-Казахстанский филиал РГП "Казводхоз"</t>
  </si>
  <si>
    <t>Адрес:</t>
  </si>
  <si>
    <t>г.Уральск, ул.Х.Чурина, 119Н1</t>
  </si>
  <si>
    <t>Телефон:</t>
  </si>
  <si>
    <t>+7 7112 534830,  +7 7112 301710</t>
  </si>
  <si>
    <t>Адрес электронной почты:</t>
  </si>
  <si>
    <t>zapvodhoz@mail.ru</t>
  </si>
  <si>
    <t>Фамилия и телефон исполнителя:</t>
  </si>
  <si>
    <t>Жумабаева Г.А.,  +7 7112 301710</t>
  </si>
  <si>
    <t>Руководитель</t>
  </si>
  <si>
    <t>Директор Джумагалиев Нурболат Улданович  _______________</t>
  </si>
  <si>
    <t>(фамилия имя отчетство (при его наличии), подпись)</t>
  </si>
  <si>
    <t>Дата "____" _____________________ 2018 года</t>
  </si>
  <si>
    <t>Место печати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</si>
</sst>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00"/>
  </numFmts>
  <fonts count="1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b/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Fill="1"/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/>
    <xf numFmtId="2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9" fillId="0" borderId="2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" fillId="0" borderId="10" xfId="0" applyFont="1" applyFill="1" applyBorder="1"/>
    <xf numFmtId="2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right" vertical="center"/>
    </xf>
    <xf numFmtId="164" fontId="1" fillId="2" borderId="12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164" fontId="1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5" fillId="0" borderId="0" xfId="0" applyFont="1" applyFill="1" applyBorder="1"/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9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7" xfId="0" applyBorder="1"/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166" fontId="5" fillId="0" borderId="0" xfId="0" applyNumberFormat="1" applyFont="1" applyFill="1"/>
    <xf numFmtId="0" fontId="0" fillId="0" borderId="7" xfId="0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/>
    <xf numFmtId="0" fontId="0" fillId="0" borderId="0" xfId="0" applyFill="1"/>
    <xf numFmtId="2" fontId="0" fillId="0" borderId="0" xfId="0" applyNumberFormat="1" applyFill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0" borderId="0" xfId="0" applyFont="1" applyFill="1"/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Fill="1" applyBorder="1"/>
    <xf numFmtId="0" fontId="2" fillId="0" borderId="0" xfId="0" applyFont="1"/>
    <xf numFmtId="49" fontId="2" fillId="0" borderId="0" xfId="0" applyNumberFormat="1" applyFont="1"/>
    <xf numFmtId="0" fontId="16" fillId="0" borderId="0" xfId="1" applyFont="1" applyFill="1" applyBorder="1"/>
    <xf numFmtId="0" fontId="7" fillId="0" borderId="0" xfId="0" applyFont="1" applyFill="1" applyBorder="1"/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pvodhoz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>
      <selection activeCell="J75" sqref="J75"/>
    </sheetView>
  </sheetViews>
  <sheetFormatPr defaultRowHeight="15"/>
  <cols>
    <col min="2" max="2" width="31.85546875" customWidth="1"/>
    <col min="3" max="3" width="10.140625" customWidth="1"/>
    <col min="4" max="4" width="11.7109375" customWidth="1"/>
    <col min="5" max="5" width="11.5703125" customWidth="1"/>
    <col min="6" max="6" width="8.42578125" style="159" customWidth="1"/>
    <col min="7" max="7" width="1.28515625" style="159" hidden="1" customWidth="1"/>
    <col min="9" max="9" width="26.42578125" customWidth="1"/>
  </cols>
  <sheetData>
    <row r="1" spans="1:9" ht="119.25" customHeight="1">
      <c r="F1" s="1" t="s">
        <v>0</v>
      </c>
      <c r="G1" s="1"/>
      <c r="H1" s="1"/>
      <c r="I1" s="1"/>
    </row>
    <row r="2" spans="1:9" s="2" customFormat="1" ht="12.75">
      <c r="A2" s="165" t="s">
        <v>1</v>
      </c>
      <c r="B2" s="165"/>
      <c r="C2" s="165"/>
      <c r="D2" s="165"/>
      <c r="E2" s="165"/>
      <c r="F2" s="165"/>
      <c r="G2" s="165"/>
      <c r="H2" s="165"/>
      <c r="I2" s="165"/>
    </row>
    <row r="3" spans="1:9" s="2" customFormat="1" ht="12.75">
      <c r="A3" s="165" t="s">
        <v>2</v>
      </c>
      <c r="B3" s="165"/>
      <c r="C3" s="165"/>
      <c r="D3" s="165"/>
      <c r="E3" s="165"/>
      <c r="F3" s="165"/>
      <c r="G3" s="165"/>
      <c r="H3" s="165"/>
      <c r="I3" s="165"/>
    </row>
    <row r="4" spans="1:9" s="4" customFormat="1" ht="12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5" customFormat="1" ht="12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4" customFormat="1" ht="12.75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9" s="4" customFormat="1" ht="12.75">
      <c r="A7" s="3" t="s">
        <v>6</v>
      </c>
      <c r="B7" s="3"/>
      <c r="C7" s="3"/>
      <c r="D7" s="3"/>
      <c r="E7" s="3"/>
      <c r="F7" s="3"/>
      <c r="G7" s="3"/>
      <c r="H7" s="3"/>
      <c r="I7" s="3"/>
    </row>
    <row r="8" spans="1:9" s="4" customFormat="1" ht="12.75">
      <c r="A8" s="3" t="s">
        <v>7</v>
      </c>
      <c r="B8" s="3"/>
      <c r="C8" s="3"/>
      <c r="D8" s="3"/>
      <c r="E8" s="3"/>
      <c r="F8" s="3"/>
      <c r="G8" s="3"/>
      <c r="H8" s="3"/>
      <c r="I8" s="3"/>
    </row>
    <row r="9" spans="1:9" s="4" customFormat="1" ht="12.75">
      <c r="A9" s="3" t="s">
        <v>8</v>
      </c>
      <c r="B9" s="3"/>
      <c r="C9" s="3"/>
      <c r="D9" s="3"/>
      <c r="E9" s="3"/>
      <c r="F9" s="3"/>
      <c r="G9" s="3"/>
      <c r="H9" s="3"/>
      <c r="I9" s="3"/>
    </row>
    <row r="10" spans="1:9" s="11" customFormat="1" ht="12">
      <c r="A10" s="7" t="s">
        <v>9</v>
      </c>
      <c r="B10" s="8" t="s">
        <v>10</v>
      </c>
      <c r="C10" s="8" t="s">
        <v>11</v>
      </c>
      <c r="D10" s="8" t="s">
        <v>12</v>
      </c>
      <c r="E10" s="8" t="s">
        <v>13</v>
      </c>
      <c r="F10" s="9" t="s">
        <v>14</v>
      </c>
      <c r="G10" s="10"/>
      <c r="H10" s="9" t="s">
        <v>15</v>
      </c>
      <c r="I10" s="10"/>
    </row>
    <row r="11" spans="1:9" s="11" customFormat="1" ht="12">
      <c r="A11" s="12"/>
      <c r="B11" s="13"/>
      <c r="C11" s="13"/>
      <c r="D11" s="13"/>
      <c r="E11" s="13"/>
      <c r="F11" s="14"/>
      <c r="G11" s="15"/>
      <c r="H11" s="14"/>
      <c r="I11" s="15"/>
    </row>
    <row r="12" spans="1:9" s="11" customFormat="1" ht="12">
      <c r="A12" s="12"/>
      <c r="B12" s="13"/>
      <c r="C12" s="13"/>
      <c r="D12" s="13"/>
      <c r="E12" s="13"/>
      <c r="F12" s="14"/>
      <c r="G12" s="15"/>
      <c r="H12" s="14"/>
      <c r="I12" s="15"/>
    </row>
    <row r="13" spans="1:9" s="11" customFormat="1" ht="12">
      <c r="A13" s="16"/>
      <c r="B13" s="17"/>
      <c r="C13" s="17"/>
      <c r="D13" s="17"/>
      <c r="E13" s="17"/>
      <c r="F13" s="18"/>
      <c r="G13" s="19"/>
      <c r="H13" s="18"/>
      <c r="I13" s="19"/>
    </row>
    <row r="14" spans="1:9" s="26" customFormat="1" ht="12">
      <c r="A14" s="20">
        <v>1</v>
      </c>
      <c r="B14" s="20">
        <v>2</v>
      </c>
      <c r="C14" s="20">
        <v>3</v>
      </c>
      <c r="D14" s="20">
        <v>4</v>
      </c>
      <c r="E14" s="21">
        <v>5</v>
      </c>
      <c r="F14" s="22">
        <v>6</v>
      </c>
      <c r="G14" s="23"/>
      <c r="H14" s="24">
        <v>7</v>
      </c>
      <c r="I14" s="25"/>
    </row>
    <row r="15" spans="1:9" s="4" customFormat="1" ht="45" customHeight="1">
      <c r="A15" s="27" t="s">
        <v>16</v>
      </c>
      <c r="B15" s="28" t="s">
        <v>17</v>
      </c>
      <c r="C15" s="29" t="s">
        <v>18</v>
      </c>
      <c r="D15" s="30">
        <f>D16+D23+D27+D28+D37+D38</f>
        <v>73580.17</v>
      </c>
      <c r="E15" s="31">
        <f>E16+E23+E26+E27+E28+E37+E38</f>
        <v>93875</v>
      </c>
      <c r="F15" s="32">
        <f>E15/D15*100</f>
        <v>127.58192866366034</v>
      </c>
      <c r="G15" s="33"/>
      <c r="H15" s="34"/>
      <c r="I15" s="35"/>
    </row>
    <row r="16" spans="1:9" s="42" customFormat="1" ht="30.75" customHeight="1">
      <c r="A16" s="27">
        <v>1</v>
      </c>
      <c r="B16" s="36" t="s">
        <v>19</v>
      </c>
      <c r="C16" s="37" t="s">
        <v>18</v>
      </c>
      <c r="D16" s="38">
        <f>D17+D18+D19+D20+D21+D22</f>
        <v>28109.9</v>
      </c>
      <c r="E16" s="39">
        <f>E17+E18+E19+E20+E21+E22</f>
        <v>33425</v>
      </c>
      <c r="F16" s="32">
        <f>E16/D16*100</f>
        <v>118.90828498144781</v>
      </c>
      <c r="G16" s="33"/>
      <c r="H16" s="40"/>
      <c r="I16" s="41"/>
    </row>
    <row r="17" spans="1:9" s="4" customFormat="1" ht="15.75" customHeight="1">
      <c r="A17" s="43" t="s">
        <v>20</v>
      </c>
      <c r="B17" s="44" t="s">
        <v>21</v>
      </c>
      <c r="C17" s="29" t="s">
        <v>18</v>
      </c>
      <c r="D17" s="45">
        <v>1642.51</v>
      </c>
      <c r="E17" s="46">
        <v>1624</v>
      </c>
      <c r="F17" s="32">
        <f>E17/D17*100</f>
        <v>98.873066221819045</v>
      </c>
      <c r="G17" s="33"/>
      <c r="H17" s="40"/>
      <c r="I17" s="41"/>
    </row>
    <row r="18" spans="1:9" s="42" customFormat="1" ht="17.25" customHeight="1">
      <c r="A18" s="43" t="s">
        <v>22</v>
      </c>
      <c r="B18" s="44" t="s">
        <v>23</v>
      </c>
      <c r="C18" s="37" t="s">
        <v>18</v>
      </c>
      <c r="D18" s="45">
        <v>4785.04</v>
      </c>
      <c r="E18" s="46">
        <v>8557</v>
      </c>
      <c r="F18" s="32">
        <f t="shared" ref="F18:F55" si="0">E18/D18*100</f>
        <v>178.82818116462977</v>
      </c>
      <c r="G18" s="33"/>
      <c r="H18" s="47" t="s">
        <v>24</v>
      </c>
      <c r="I18" s="48"/>
    </row>
    <row r="19" spans="1:9" s="42" customFormat="1" ht="14.25" customHeight="1">
      <c r="A19" s="43" t="s">
        <v>25</v>
      </c>
      <c r="B19" s="44" t="s">
        <v>26</v>
      </c>
      <c r="C19" s="37" t="s">
        <v>18</v>
      </c>
      <c r="D19" s="45">
        <v>337.3</v>
      </c>
      <c r="E19" s="46">
        <v>197</v>
      </c>
      <c r="F19" s="32">
        <f t="shared" si="0"/>
        <v>58.404980729321075</v>
      </c>
      <c r="G19" s="33"/>
      <c r="H19" s="49" t="s">
        <v>27</v>
      </c>
      <c r="I19" s="50"/>
    </row>
    <row r="20" spans="1:9" s="42" customFormat="1" ht="45" customHeight="1">
      <c r="A20" s="43" t="s">
        <v>28</v>
      </c>
      <c r="B20" s="166" t="s">
        <v>29</v>
      </c>
      <c r="C20" s="37" t="s">
        <v>18</v>
      </c>
      <c r="D20" s="45">
        <v>207.16</v>
      </c>
      <c r="E20" s="46">
        <v>527</v>
      </c>
      <c r="F20" s="32">
        <f t="shared" si="0"/>
        <v>254.39273991117977</v>
      </c>
      <c r="G20" s="33"/>
      <c r="H20" s="51" t="s">
        <v>30</v>
      </c>
      <c r="I20" s="52"/>
    </row>
    <row r="21" spans="1:9" s="42" customFormat="1" ht="33.75" customHeight="1">
      <c r="A21" s="43" t="s">
        <v>31</v>
      </c>
      <c r="B21" s="166" t="s">
        <v>32</v>
      </c>
      <c r="C21" s="37" t="s">
        <v>18</v>
      </c>
      <c r="D21" s="45">
        <v>19281.89</v>
      </c>
      <c r="E21" s="46">
        <v>20054</v>
      </c>
      <c r="F21" s="32">
        <f t="shared" si="0"/>
        <v>104.00432737662129</v>
      </c>
      <c r="G21" s="33"/>
      <c r="H21" s="53" t="s">
        <v>33</v>
      </c>
      <c r="I21" s="54"/>
    </row>
    <row r="22" spans="1:9" s="42" customFormat="1" ht="25.5">
      <c r="A22" s="43" t="s">
        <v>34</v>
      </c>
      <c r="B22" s="55" t="s">
        <v>35</v>
      </c>
      <c r="C22" s="37" t="s">
        <v>18</v>
      </c>
      <c r="D22" s="45">
        <v>1856</v>
      </c>
      <c r="E22" s="46">
        <v>2466</v>
      </c>
      <c r="F22" s="32">
        <f t="shared" si="0"/>
        <v>132.86637931034483</v>
      </c>
      <c r="G22" s="33"/>
      <c r="H22" s="53" t="s">
        <v>36</v>
      </c>
      <c r="I22" s="54"/>
    </row>
    <row r="23" spans="1:9" s="4" customFormat="1" ht="25.5">
      <c r="A23" s="27" t="s">
        <v>37</v>
      </c>
      <c r="B23" s="28" t="s">
        <v>38</v>
      </c>
      <c r="C23" s="29" t="s">
        <v>18</v>
      </c>
      <c r="D23" s="30">
        <f>D24+D25</f>
        <v>19130.8</v>
      </c>
      <c r="E23" s="31">
        <f>E24+E25</f>
        <v>18577</v>
      </c>
      <c r="F23" s="32">
        <f t="shared" si="0"/>
        <v>97.10519162815983</v>
      </c>
      <c r="G23" s="33"/>
      <c r="H23" s="40"/>
      <c r="I23" s="41"/>
    </row>
    <row r="24" spans="1:9" s="42" customFormat="1" ht="27.75" customHeight="1">
      <c r="A24" s="43" t="s">
        <v>39</v>
      </c>
      <c r="B24" s="56" t="s">
        <v>40</v>
      </c>
      <c r="C24" s="37" t="s">
        <v>18</v>
      </c>
      <c r="D24" s="45">
        <v>17407.46</v>
      </c>
      <c r="E24" s="57">
        <v>16916</v>
      </c>
      <c r="F24" s="32">
        <f t="shared" si="0"/>
        <v>97.176727678822758</v>
      </c>
      <c r="G24" s="33"/>
      <c r="H24" s="40"/>
      <c r="I24" s="41"/>
    </row>
    <row r="25" spans="1:9" s="42" customFormat="1" ht="14.25" customHeight="1">
      <c r="A25" s="43" t="s">
        <v>41</v>
      </c>
      <c r="B25" s="56" t="s">
        <v>42</v>
      </c>
      <c r="C25" s="37" t="s">
        <v>18</v>
      </c>
      <c r="D25" s="45">
        <v>1723.34</v>
      </c>
      <c r="E25" s="57">
        <v>1661</v>
      </c>
      <c r="F25" s="32">
        <f t="shared" si="0"/>
        <v>96.382605869996638</v>
      </c>
      <c r="G25" s="33"/>
      <c r="H25" s="40"/>
      <c r="I25" s="41"/>
    </row>
    <row r="26" spans="1:9" s="42" customFormat="1" ht="22.5" customHeight="1">
      <c r="A26" s="27" t="s">
        <v>43</v>
      </c>
      <c r="B26" s="58" t="s">
        <v>44</v>
      </c>
      <c r="C26" s="37"/>
      <c r="D26" s="45"/>
      <c r="E26" s="31">
        <v>95</v>
      </c>
      <c r="F26" s="32"/>
      <c r="G26" s="59"/>
      <c r="H26" s="51" t="s">
        <v>45</v>
      </c>
      <c r="I26" s="52"/>
    </row>
    <row r="27" spans="1:9" s="4" customFormat="1" ht="33.75" customHeight="1">
      <c r="A27" s="27" t="s">
        <v>46</v>
      </c>
      <c r="B27" s="60" t="s">
        <v>47</v>
      </c>
      <c r="C27" s="29" t="s">
        <v>18</v>
      </c>
      <c r="D27" s="38">
        <v>22903.93</v>
      </c>
      <c r="E27" s="31">
        <v>35850</v>
      </c>
      <c r="F27" s="32">
        <f t="shared" si="0"/>
        <v>156.52335647201156</v>
      </c>
      <c r="G27" s="33"/>
      <c r="H27" s="61" t="s">
        <v>48</v>
      </c>
      <c r="I27" s="62"/>
    </row>
    <row r="28" spans="1:9" s="4" customFormat="1">
      <c r="A28" s="27" t="s">
        <v>49</v>
      </c>
      <c r="B28" s="63" t="s">
        <v>50</v>
      </c>
      <c r="C28" s="29" t="s">
        <v>18</v>
      </c>
      <c r="D28" s="64">
        <f>D30+D31+D32+D33+D34</f>
        <v>3153.3600000000006</v>
      </c>
      <c r="E28" s="65">
        <f>E30+E31+E32+E33+E34+E35+E36</f>
        <v>5650</v>
      </c>
      <c r="F28" s="32">
        <f t="shared" si="0"/>
        <v>179.17396047390716</v>
      </c>
      <c r="G28" s="33"/>
      <c r="H28" s="40"/>
      <c r="I28" s="41"/>
    </row>
    <row r="29" spans="1:9" s="42" customFormat="1">
      <c r="A29" s="43"/>
      <c r="B29" s="44" t="s">
        <v>51</v>
      </c>
      <c r="C29" s="37"/>
      <c r="D29" s="37"/>
      <c r="E29" s="57"/>
      <c r="F29" s="32"/>
      <c r="G29" s="33"/>
      <c r="H29" s="40"/>
      <c r="I29" s="41"/>
    </row>
    <row r="30" spans="1:9" s="42" customFormat="1" ht="36" customHeight="1">
      <c r="A30" s="43" t="s">
        <v>52</v>
      </c>
      <c r="B30" s="66" t="s">
        <v>53</v>
      </c>
      <c r="C30" s="37" t="s">
        <v>18</v>
      </c>
      <c r="D30" s="67">
        <v>1359.09</v>
      </c>
      <c r="E30" s="68">
        <v>1490</v>
      </c>
      <c r="F30" s="32">
        <f t="shared" si="0"/>
        <v>109.63218035597349</v>
      </c>
      <c r="G30" s="33"/>
      <c r="H30" s="53" t="s">
        <v>54</v>
      </c>
      <c r="I30" s="54"/>
    </row>
    <row r="31" spans="1:9" s="42" customFormat="1" ht="29.25" customHeight="1">
      <c r="A31" s="43" t="s">
        <v>55</v>
      </c>
      <c r="B31" s="69" t="s">
        <v>56</v>
      </c>
      <c r="C31" s="37" t="s">
        <v>18</v>
      </c>
      <c r="D31" s="67">
        <v>164.93</v>
      </c>
      <c r="E31" s="68">
        <v>71</v>
      </c>
      <c r="F31" s="32">
        <f t="shared" si="0"/>
        <v>43.048566058327772</v>
      </c>
      <c r="G31" s="33"/>
      <c r="H31" s="53" t="s">
        <v>57</v>
      </c>
      <c r="I31" s="54"/>
    </row>
    <row r="32" spans="1:9" s="42" customFormat="1" ht="45.75" customHeight="1">
      <c r="A32" s="43" t="s">
        <v>58</v>
      </c>
      <c r="B32" s="69" t="s">
        <v>59</v>
      </c>
      <c r="C32" s="37"/>
      <c r="D32" s="67">
        <v>1429.2</v>
      </c>
      <c r="E32" s="68">
        <v>3575</v>
      </c>
      <c r="F32" s="32">
        <f t="shared" si="0"/>
        <v>250.13993842709206</v>
      </c>
      <c r="G32" s="33"/>
      <c r="H32" s="53" t="s">
        <v>60</v>
      </c>
      <c r="I32" s="54"/>
    </row>
    <row r="33" spans="1:9" s="42" customFormat="1" ht="19.5" customHeight="1">
      <c r="A33" s="43" t="s">
        <v>61</v>
      </c>
      <c r="B33" s="69" t="s">
        <v>62</v>
      </c>
      <c r="C33" s="37" t="s">
        <v>18</v>
      </c>
      <c r="D33" s="67">
        <v>92.28</v>
      </c>
      <c r="E33" s="67">
        <v>90</v>
      </c>
      <c r="F33" s="32">
        <f t="shared" si="0"/>
        <v>97.529258777633288</v>
      </c>
      <c r="G33" s="33"/>
      <c r="H33" s="40"/>
      <c r="I33" s="41"/>
    </row>
    <row r="34" spans="1:9" s="42" customFormat="1" ht="36" customHeight="1">
      <c r="A34" s="43" t="s">
        <v>63</v>
      </c>
      <c r="B34" s="69" t="s">
        <v>64</v>
      </c>
      <c r="C34" s="37" t="s">
        <v>18</v>
      </c>
      <c r="D34" s="67">
        <v>107.86</v>
      </c>
      <c r="E34" s="70">
        <v>125</v>
      </c>
      <c r="F34" s="32">
        <f t="shared" si="0"/>
        <v>115.89096977563509</v>
      </c>
      <c r="G34" s="33"/>
      <c r="H34" s="53" t="s">
        <v>65</v>
      </c>
      <c r="I34" s="54"/>
    </row>
    <row r="35" spans="1:9" s="42" customFormat="1" ht="17.25" customHeight="1">
      <c r="A35" s="43" t="s">
        <v>66</v>
      </c>
      <c r="B35" s="71" t="s">
        <v>67</v>
      </c>
      <c r="C35" s="37"/>
      <c r="D35" s="67"/>
      <c r="E35" s="70">
        <v>288</v>
      </c>
      <c r="F35" s="32"/>
      <c r="G35" s="72"/>
      <c r="H35" s="53" t="s">
        <v>68</v>
      </c>
      <c r="I35" s="54"/>
    </row>
    <row r="36" spans="1:9" s="42" customFormat="1" ht="16.5" customHeight="1">
      <c r="A36" s="43" t="s">
        <v>69</v>
      </c>
      <c r="B36" s="71" t="s">
        <v>70</v>
      </c>
      <c r="C36" s="37"/>
      <c r="D36" s="67"/>
      <c r="E36" s="70">
        <v>11</v>
      </c>
      <c r="F36" s="32"/>
      <c r="G36" s="72"/>
      <c r="H36" s="73"/>
      <c r="I36" s="74"/>
    </row>
    <row r="37" spans="1:9" s="42" customFormat="1" ht="25.5">
      <c r="A37" s="27" t="s">
        <v>71</v>
      </c>
      <c r="B37" s="75" t="s">
        <v>72</v>
      </c>
      <c r="C37" s="37"/>
      <c r="D37" s="64">
        <v>282.18</v>
      </c>
      <c r="E37" s="64">
        <v>278</v>
      </c>
      <c r="F37" s="32">
        <f t="shared" si="0"/>
        <v>98.518676022397045</v>
      </c>
      <c r="G37" s="33"/>
      <c r="H37" s="40"/>
      <c r="I37" s="41"/>
    </row>
    <row r="38" spans="1:9" s="42" customFormat="1">
      <c r="A38" s="27" t="s">
        <v>73</v>
      </c>
      <c r="B38" s="63" t="s">
        <v>74</v>
      </c>
      <c r="C38" s="29" t="s">
        <v>18</v>
      </c>
      <c r="D38" s="76">
        <f>D39+D40</f>
        <v>0</v>
      </c>
      <c r="E38" s="76">
        <f>E39+E40</f>
        <v>0</v>
      </c>
      <c r="F38" s="32"/>
      <c r="G38" s="33"/>
      <c r="H38" s="40"/>
      <c r="I38" s="41"/>
    </row>
    <row r="39" spans="1:9" s="42" customFormat="1" ht="29.25" customHeight="1">
      <c r="A39" s="43" t="s">
        <v>75</v>
      </c>
      <c r="B39" s="56" t="s">
        <v>76</v>
      </c>
      <c r="C39" s="37" t="s">
        <v>18</v>
      </c>
      <c r="D39" s="70"/>
      <c r="E39" s="70"/>
      <c r="F39" s="32"/>
      <c r="G39" s="33"/>
      <c r="H39" s="40"/>
      <c r="I39" s="41"/>
    </row>
    <row r="40" spans="1:9" s="42" customFormat="1" ht="45" customHeight="1">
      <c r="A40" s="43" t="s">
        <v>77</v>
      </c>
      <c r="B40" s="77" t="s">
        <v>78</v>
      </c>
      <c r="C40" s="37" t="s">
        <v>18</v>
      </c>
      <c r="D40" s="70">
        <v>0</v>
      </c>
      <c r="E40" s="70"/>
      <c r="F40" s="32"/>
      <c r="G40" s="33"/>
      <c r="H40" s="40"/>
      <c r="I40" s="41"/>
    </row>
    <row r="41" spans="1:9" s="4" customFormat="1" ht="23.25" customHeight="1">
      <c r="A41" s="78" t="s">
        <v>79</v>
      </c>
      <c r="B41" s="79" t="s">
        <v>80</v>
      </c>
      <c r="C41" s="80" t="s">
        <v>18</v>
      </c>
      <c r="D41" s="81">
        <f>D42</f>
        <v>61955.589999999989</v>
      </c>
      <c r="E41" s="82">
        <f>E42</f>
        <v>64715</v>
      </c>
      <c r="F41" s="83">
        <f t="shared" si="0"/>
        <v>104.45385154107969</v>
      </c>
      <c r="G41" s="84"/>
      <c r="H41" s="85"/>
      <c r="I41" s="86"/>
    </row>
    <row r="42" spans="1:9" s="42" customFormat="1" ht="32.25" customHeight="1">
      <c r="A42" s="27" t="s">
        <v>81</v>
      </c>
      <c r="B42" s="28" t="s">
        <v>82</v>
      </c>
      <c r="C42" s="29" t="s">
        <v>18</v>
      </c>
      <c r="D42" s="30">
        <f>D43+D44+D46+D47+D48+D49+D50+D51+D52+D53+D54+D55+D56+D57+D58+D59</f>
        <v>61955.589999999989</v>
      </c>
      <c r="E42" s="87">
        <f>E43+E44+E45+E46+E47+E48+E49+E50+E51+E52+E53+E54+E55+E56+E57+E58+E59</f>
        <v>64715</v>
      </c>
      <c r="F42" s="32">
        <f t="shared" si="0"/>
        <v>104.45385154107969</v>
      </c>
      <c r="G42" s="33"/>
      <c r="H42" s="88"/>
      <c r="I42" s="41"/>
    </row>
    <row r="43" spans="1:9" s="42" customFormat="1" ht="26.25" customHeight="1">
      <c r="A43" s="43" t="s">
        <v>83</v>
      </c>
      <c r="B43" s="69" t="s">
        <v>84</v>
      </c>
      <c r="C43" s="37" t="s">
        <v>18</v>
      </c>
      <c r="D43" s="67">
        <v>36902.1</v>
      </c>
      <c r="E43" s="70">
        <v>37228</v>
      </c>
      <c r="F43" s="32">
        <f t="shared" si="0"/>
        <v>100.88314757154741</v>
      </c>
      <c r="G43" s="33"/>
      <c r="H43" s="53" t="s">
        <v>85</v>
      </c>
      <c r="I43" s="54"/>
    </row>
    <row r="44" spans="1:9" s="42" customFormat="1" ht="12.75">
      <c r="A44" s="43" t="s">
        <v>86</v>
      </c>
      <c r="B44" s="89" t="s">
        <v>42</v>
      </c>
      <c r="C44" s="90" t="s">
        <v>18</v>
      </c>
      <c r="D44" s="91">
        <v>3653.31</v>
      </c>
      <c r="E44" s="92">
        <v>3698</v>
      </c>
      <c r="F44" s="93">
        <f t="shared" si="0"/>
        <v>101.22327423624056</v>
      </c>
      <c r="G44" s="94"/>
      <c r="H44" s="95"/>
      <c r="I44" s="95"/>
    </row>
    <row r="45" spans="1:9" s="42" customFormat="1" ht="26.25" customHeight="1">
      <c r="A45" s="43" t="s">
        <v>87</v>
      </c>
      <c r="B45" s="55" t="s">
        <v>44</v>
      </c>
      <c r="C45" s="90"/>
      <c r="D45" s="91"/>
      <c r="E45" s="92">
        <v>181</v>
      </c>
      <c r="F45" s="32"/>
      <c r="G45" s="33"/>
      <c r="H45" s="51" t="s">
        <v>45</v>
      </c>
      <c r="I45" s="52"/>
    </row>
    <row r="46" spans="1:9" s="98" customFormat="1" ht="12.75">
      <c r="A46" s="43" t="s">
        <v>88</v>
      </c>
      <c r="B46" s="69" t="s">
        <v>89</v>
      </c>
      <c r="C46" s="37" t="s">
        <v>18</v>
      </c>
      <c r="D46" s="67">
        <v>3579.16</v>
      </c>
      <c r="E46" s="70">
        <v>4136</v>
      </c>
      <c r="F46" s="96">
        <f t="shared" si="0"/>
        <v>115.55784038712996</v>
      </c>
      <c r="G46" s="96"/>
      <c r="H46" s="97" t="s">
        <v>90</v>
      </c>
      <c r="I46" s="97"/>
    </row>
    <row r="47" spans="1:9" s="42" customFormat="1" ht="25.5">
      <c r="A47" s="43" t="s">
        <v>91</v>
      </c>
      <c r="B47" s="99" t="s">
        <v>47</v>
      </c>
      <c r="C47" s="100" t="s">
        <v>18</v>
      </c>
      <c r="D47" s="101">
        <v>983.4</v>
      </c>
      <c r="E47" s="102">
        <v>2510</v>
      </c>
      <c r="F47" s="103">
        <f t="shared" si="0"/>
        <v>255.23693308928208</v>
      </c>
      <c r="G47" s="104"/>
      <c r="H47" s="105" t="s">
        <v>92</v>
      </c>
      <c r="I47" s="106"/>
    </row>
    <row r="48" spans="1:9" s="42" customFormat="1" ht="25.5">
      <c r="A48" s="43" t="s">
        <v>93</v>
      </c>
      <c r="B48" s="69" t="s">
        <v>94</v>
      </c>
      <c r="C48" s="37" t="s">
        <v>18</v>
      </c>
      <c r="D48" s="67">
        <v>629.96</v>
      </c>
      <c r="E48" s="70">
        <v>739</v>
      </c>
      <c r="F48" s="32">
        <f t="shared" si="0"/>
        <v>117.30903549431709</v>
      </c>
      <c r="G48" s="33"/>
      <c r="H48" s="107" t="s">
        <v>95</v>
      </c>
      <c r="I48" s="107"/>
    </row>
    <row r="49" spans="1:9" s="42" customFormat="1" ht="51">
      <c r="A49" s="43" t="s">
        <v>96</v>
      </c>
      <c r="B49" s="69" t="s">
        <v>97</v>
      </c>
      <c r="C49" s="37" t="s">
        <v>18</v>
      </c>
      <c r="D49" s="67">
        <v>3339</v>
      </c>
      <c r="E49" s="70">
        <v>5238</v>
      </c>
      <c r="F49" s="32">
        <f t="shared" si="0"/>
        <v>156.8733153638814</v>
      </c>
      <c r="G49" s="33"/>
      <c r="H49" s="108" t="s">
        <v>98</v>
      </c>
      <c r="I49" s="109"/>
    </row>
    <row r="50" spans="1:9" s="42" customFormat="1" ht="38.25">
      <c r="A50" s="43" t="s">
        <v>99</v>
      </c>
      <c r="B50" s="69" t="s">
        <v>100</v>
      </c>
      <c r="C50" s="37" t="s">
        <v>18</v>
      </c>
      <c r="D50" s="67">
        <v>153.15</v>
      </c>
      <c r="E50" s="70">
        <v>159</v>
      </c>
      <c r="F50" s="32">
        <f t="shared" si="0"/>
        <v>103.81978452497552</v>
      </c>
      <c r="G50" s="33"/>
      <c r="H50" s="110" t="s">
        <v>101</v>
      </c>
      <c r="I50" s="111"/>
    </row>
    <row r="51" spans="1:9" s="42" customFormat="1" ht="45.75" customHeight="1">
      <c r="A51" s="43" t="s">
        <v>102</v>
      </c>
      <c r="B51" s="69" t="s">
        <v>103</v>
      </c>
      <c r="C51" s="37" t="s">
        <v>18</v>
      </c>
      <c r="D51" s="67">
        <v>59.88</v>
      </c>
      <c r="E51" s="70">
        <v>60</v>
      </c>
      <c r="F51" s="32">
        <f t="shared" si="0"/>
        <v>100.20040080160319</v>
      </c>
      <c r="G51" s="33"/>
      <c r="H51" s="110" t="s">
        <v>104</v>
      </c>
      <c r="I51" s="111"/>
    </row>
    <row r="52" spans="1:9" s="42" customFormat="1" ht="33" customHeight="1">
      <c r="A52" s="43" t="s">
        <v>105</v>
      </c>
      <c r="B52" s="69" t="s">
        <v>106</v>
      </c>
      <c r="C52" s="37" t="s">
        <v>18</v>
      </c>
      <c r="D52" s="67">
        <v>1502.55</v>
      </c>
      <c r="E52" s="70">
        <v>1205</v>
      </c>
      <c r="F52" s="32">
        <f t="shared" si="0"/>
        <v>80.196998435992157</v>
      </c>
      <c r="G52" s="33"/>
      <c r="H52" s="110" t="s">
        <v>107</v>
      </c>
      <c r="I52" s="111"/>
    </row>
    <row r="53" spans="1:9" s="42" customFormat="1" ht="45.75" customHeight="1">
      <c r="A53" s="43" t="s">
        <v>108</v>
      </c>
      <c r="B53" s="69" t="s">
        <v>109</v>
      </c>
      <c r="C53" s="37" t="s">
        <v>18</v>
      </c>
      <c r="D53" s="67">
        <v>5863.73</v>
      </c>
      <c r="E53" s="70">
        <v>5268</v>
      </c>
      <c r="F53" s="32">
        <f t="shared" si="0"/>
        <v>89.840425804053055</v>
      </c>
      <c r="G53" s="33"/>
      <c r="H53" s="110" t="s">
        <v>110</v>
      </c>
      <c r="I53" s="111"/>
    </row>
    <row r="54" spans="1:9" s="42" customFormat="1" ht="26.25" customHeight="1">
      <c r="A54" s="43" t="s">
        <v>111</v>
      </c>
      <c r="B54" s="69" t="s">
        <v>112</v>
      </c>
      <c r="C54" s="37" t="s">
        <v>18</v>
      </c>
      <c r="D54" s="67">
        <v>147.18</v>
      </c>
      <c r="E54" s="70">
        <v>435</v>
      </c>
      <c r="F54" s="32">
        <f t="shared" si="0"/>
        <v>295.55646147574402</v>
      </c>
      <c r="G54" s="33"/>
      <c r="H54" s="110" t="s">
        <v>113</v>
      </c>
      <c r="I54" s="111"/>
    </row>
    <row r="55" spans="1:9" s="42" customFormat="1" ht="60.75" customHeight="1">
      <c r="A55" s="43" t="s">
        <v>114</v>
      </c>
      <c r="B55" s="69" t="s">
        <v>53</v>
      </c>
      <c r="C55" s="37" t="s">
        <v>18</v>
      </c>
      <c r="D55" s="67">
        <v>59.08</v>
      </c>
      <c r="E55" s="70">
        <v>228</v>
      </c>
      <c r="F55" s="32">
        <f t="shared" si="0"/>
        <v>385.91740013540965</v>
      </c>
      <c r="G55" s="33"/>
      <c r="H55" s="110" t="s">
        <v>115</v>
      </c>
      <c r="I55" s="112"/>
    </row>
    <row r="56" spans="1:9" s="42" customFormat="1" ht="18" customHeight="1">
      <c r="A56" s="43" t="s">
        <v>116</v>
      </c>
      <c r="B56" s="69" t="s">
        <v>117</v>
      </c>
      <c r="C56" s="37" t="s">
        <v>18</v>
      </c>
      <c r="D56" s="67">
        <v>891.18</v>
      </c>
      <c r="E56" s="70">
        <v>852</v>
      </c>
      <c r="F56" s="32">
        <f>E56/D56*100</f>
        <v>95.603581767993006</v>
      </c>
      <c r="G56" s="33"/>
      <c r="H56" s="113"/>
      <c r="I56" s="113"/>
    </row>
    <row r="57" spans="1:9" s="42" customFormat="1" ht="68.25" customHeight="1">
      <c r="A57" s="43" t="s">
        <v>118</v>
      </c>
      <c r="B57" s="69" t="s">
        <v>119</v>
      </c>
      <c r="C57" s="37" t="s">
        <v>18</v>
      </c>
      <c r="D57" s="67">
        <v>515.49</v>
      </c>
      <c r="E57" s="70">
        <v>1297</v>
      </c>
      <c r="F57" s="32">
        <f>E57/D57*100</f>
        <v>251.60526877340007</v>
      </c>
      <c r="G57" s="33"/>
      <c r="H57" s="110" t="s">
        <v>120</v>
      </c>
      <c r="I57" s="111"/>
    </row>
    <row r="58" spans="1:9" s="42" customFormat="1" ht="27" customHeight="1">
      <c r="A58" s="43" t="s">
        <v>121</v>
      </c>
      <c r="B58" s="69" t="s">
        <v>122</v>
      </c>
      <c r="C58" s="37" t="s">
        <v>18</v>
      </c>
      <c r="D58" s="67">
        <v>3676.42</v>
      </c>
      <c r="E58" s="70">
        <v>1252</v>
      </c>
      <c r="F58" s="32">
        <f>E58/D58*100</f>
        <v>34.054868594991866</v>
      </c>
      <c r="G58" s="33"/>
      <c r="H58" s="49" t="s">
        <v>123</v>
      </c>
      <c r="I58" s="50"/>
    </row>
    <row r="59" spans="1:9" s="42" customFormat="1" ht="36.75" customHeight="1">
      <c r="A59" s="43" t="s">
        <v>124</v>
      </c>
      <c r="B59" s="69" t="s">
        <v>125</v>
      </c>
      <c r="C59" s="37" t="s">
        <v>18</v>
      </c>
      <c r="D59" s="70"/>
      <c r="E59" s="70">
        <f>E60+E61+E62</f>
        <v>229</v>
      </c>
      <c r="F59" s="32"/>
      <c r="G59" s="33"/>
      <c r="H59" s="114" t="s">
        <v>126</v>
      </c>
      <c r="I59" s="115"/>
    </row>
    <row r="60" spans="1:9" s="11" customFormat="1" ht="12.75">
      <c r="A60" s="116"/>
      <c r="B60" s="117"/>
      <c r="C60" s="37" t="s">
        <v>18</v>
      </c>
      <c r="D60" s="118"/>
      <c r="E60" s="119"/>
      <c r="F60" s="32"/>
      <c r="G60" s="33"/>
      <c r="H60" s="120"/>
      <c r="I60" s="121"/>
    </row>
    <row r="61" spans="1:9" s="11" customFormat="1" ht="14.25" customHeight="1">
      <c r="A61" s="116"/>
      <c r="B61" s="117" t="s">
        <v>127</v>
      </c>
      <c r="C61" s="122" t="s">
        <v>18</v>
      </c>
      <c r="D61" s="118"/>
      <c r="E61" s="119">
        <v>140</v>
      </c>
      <c r="F61" s="32"/>
      <c r="G61" s="33"/>
      <c r="H61" s="113"/>
      <c r="I61" s="113"/>
    </row>
    <row r="62" spans="1:9" s="11" customFormat="1" ht="15.75" customHeight="1">
      <c r="A62" s="116"/>
      <c r="B62" s="117" t="s">
        <v>128</v>
      </c>
      <c r="C62" s="122" t="s">
        <v>18</v>
      </c>
      <c r="D62" s="118"/>
      <c r="E62" s="123">
        <v>89</v>
      </c>
      <c r="F62" s="32"/>
      <c r="G62" s="33"/>
      <c r="H62" s="113"/>
      <c r="I62" s="113"/>
    </row>
    <row r="63" spans="1:9" s="42" customFormat="1" ht="30" customHeight="1">
      <c r="A63" s="27" t="s">
        <v>129</v>
      </c>
      <c r="B63" s="28" t="s">
        <v>130</v>
      </c>
      <c r="C63" s="29" t="s">
        <v>18</v>
      </c>
      <c r="D63" s="38">
        <f>D15+D41</f>
        <v>135535.75999999998</v>
      </c>
      <c r="E63" s="87">
        <f>E15+E41</f>
        <v>158590</v>
      </c>
      <c r="F63" s="32">
        <f>E63/D63*100</f>
        <v>117.00971020489355</v>
      </c>
      <c r="G63" s="33"/>
      <c r="H63" s="124"/>
      <c r="I63" s="125"/>
    </row>
    <row r="64" spans="1:9" s="42" customFormat="1" ht="16.5" customHeight="1">
      <c r="A64" s="27" t="s">
        <v>131</v>
      </c>
      <c r="B64" s="28" t="s">
        <v>132</v>
      </c>
      <c r="C64" s="29"/>
      <c r="D64" s="38">
        <f>D65-D63</f>
        <v>0</v>
      </c>
      <c r="E64" s="87">
        <f>E65-E63</f>
        <v>-19137</v>
      </c>
      <c r="F64" s="32"/>
      <c r="G64" s="33"/>
      <c r="H64" s="126"/>
      <c r="I64" s="127"/>
    </row>
    <row r="65" spans="1:11" s="4" customFormat="1" ht="18" customHeight="1">
      <c r="A65" s="128" t="s">
        <v>133</v>
      </c>
      <c r="B65" s="28" t="s">
        <v>134</v>
      </c>
      <c r="C65" s="29" t="s">
        <v>18</v>
      </c>
      <c r="D65" s="38">
        <f>D63</f>
        <v>135535.75999999998</v>
      </c>
      <c r="E65" s="38">
        <v>139453</v>
      </c>
      <c r="F65" s="32">
        <f t="shared" ref="F65:F77" si="1">E65/D65*100</f>
        <v>102.8901892755093</v>
      </c>
      <c r="G65" s="33"/>
      <c r="H65" s="124"/>
      <c r="I65" s="125"/>
    </row>
    <row r="66" spans="1:11" s="42" customFormat="1" ht="12.75">
      <c r="A66" s="129" t="s">
        <v>135</v>
      </c>
      <c r="B66" s="130" t="s">
        <v>136</v>
      </c>
      <c r="C66" s="37" t="s">
        <v>137</v>
      </c>
      <c r="D66" s="67">
        <v>87.44</v>
      </c>
      <c r="E66" s="131">
        <v>96.700999999999993</v>
      </c>
      <c r="F66" s="32">
        <f t="shared" si="1"/>
        <v>110.59126258005489</v>
      </c>
      <c r="G66" s="33"/>
      <c r="H66" s="132" t="s">
        <v>138</v>
      </c>
      <c r="I66" s="133"/>
    </row>
    <row r="67" spans="1:11" s="42" customFormat="1" ht="12.75">
      <c r="A67" s="134"/>
      <c r="B67" s="135"/>
      <c r="C67" s="37" t="s">
        <v>18</v>
      </c>
      <c r="D67" s="67">
        <f>D63</f>
        <v>135535.75999999998</v>
      </c>
      <c r="E67" s="67">
        <f>E63</f>
        <v>158590</v>
      </c>
      <c r="F67" s="32">
        <f t="shared" si="1"/>
        <v>117.00971020489355</v>
      </c>
      <c r="G67" s="33"/>
      <c r="H67" s="136"/>
      <c r="I67" s="137"/>
    </row>
    <row r="68" spans="1:11" s="42" customFormat="1" ht="12.75">
      <c r="A68" s="129" t="s">
        <v>139</v>
      </c>
      <c r="B68" s="138" t="s">
        <v>140</v>
      </c>
      <c r="C68" s="37" t="s">
        <v>141</v>
      </c>
      <c r="D68" s="67">
        <v>26.2</v>
      </c>
      <c r="E68" s="67">
        <v>20.76</v>
      </c>
      <c r="F68" s="32">
        <f t="shared" si="1"/>
        <v>79.236641221374043</v>
      </c>
      <c r="G68" s="33"/>
      <c r="H68" s="136"/>
      <c r="I68" s="137"/>
      <c r="K68" s="139"/>
    </row>
    <row r="69" spans="1:11" s="42" customFormat="1" ht="12.75">
      <c r="A69" s="134"/>
      <c r="B69" s="140"/>
      <c r="C69" s="37" t="s">
        <v>137</v>
      </c>
      <c r="D69" s="67">
        <v>22.91</v>
      </c>
      <c r="E69" s="67">
        <v>25.34</v>
      </c>
      <c r="F69" s="32">
        <f t="shared" si="1"/>
        <v>110.60672195547797</v>
      </c>
      <c r="G69" s="33"/>
      <c r="H69" s="136"/>
      <c r="I69" s="137"/>
    </row>
    <row r="70" spans="1:11" s="4" customFormat="1" ht="20.25" customHeight="1">
      <c r="A70" s="141" t="s">
        <v>142</v>
      </c>
      <c r="B70" s="28" t="s">
        <v>143</v>
      </c>
      <c r="C70" s="29" t="s">
        <v>144</v>
      </c>
      <c r="D70" s="38">
        <f>D63/D66/1000</f>
        <v>1.5500430009149129</v>
      </c>
      <c r="E70" s="38">
        <f>E65/E66/1000</f>
        <v>1.4421050454493749</v>
      </c>
      <c r="F70" s="32">
        <f t="shared" si="1"/>
        <v>93.036454124057997</v>
      </c>
      <c r="G70" s="33"/>
      <c r="H70" s="142"/>
      <c r="I70" s="143"/>
    </row>
    <row r="71" spans="1:11" s="146" customFormat="1">
      <c r="A71" s="141" t="s">
        <v>145</v>
      </c>
      <c r="B71" s="4" t="s">
        <v>146</v>
      </c>
      <c r="C71" s="29" t="s">
        <v>144</v>
      </c>
      <c r="D71" s="144">
        <f>D63/D66/1000</f>
        <v>1.5500430009149129</v>
      </c>
      <c r="E71" s="144">
        <f>E63/E66/1000</f>
        <v>1.6400037228156898</v>
      </c>
      <c r="F71" s="32">
        <f t="shared" si="1"/>
        <v>105.8037565311206</v>
      </c>
      <c r="G71" s="33"/>
      <c r="H71" s="145"/>
      <c r="I71" s="145"/>
      <c r="K71" s="147"/>
    </row>
    <row r="72" spans="1:11" s="155" customFormat="1" ht="24.75" customHeight="1">
      <c r="A72" s="37">
        <v>10</v>
      </c>
      <c r="B72" s="56" t="s">
        <v>147</v>
      </c>
      <c r="C72" s="148" t="s">
        <v>148</v>
      </c>
      <c r="D72" s="149">
        <f>D73+D74</f>
        <v>38</v>
      </c>
      <c r="E72" s="150">
        <f>E74+E73</f>
        <v>32</v>
      </c>
      <c r="F72" s="151">
        <f t="shared" si="1"/>
        <v>84.210526315789465</v>
      </c>
      <c r="G72" s="152"/>
      <c r="H72" s="153"/>
      <c r="I72" s="154"/>
    </row>
    <row r="73" spans="1:11" s="155" customFormat="1" ht="15.75">
      <c r="A73" s="44" t="s">
        <v>149</v>
      </c>
      <c r="B73" s="44" t="s">
        <v>150</v>
      </c>
      <c r="C73" s="37" t="s">
        <v>148</v>
      </c>
      <c r="D73" s="149">
        <v>17</v>
      </c>
      <c r="E73" s="148">
        <v>14</v>
      </c>
      <c r="F73" s="151">
        <f t="shared" si="1"/>
        <v>82.35294117647058</v>
      </c>
      <c r="G73" s="152"/>
      <c r="H73" s="153"/>
      <c r="I73" s="154"/>
    </row>
    <row r="74" spans="1:11" s="155" customFormat="1" ht="15.75">
      <c r="A74" s="44" t="s">
        <v>151</v>
      </c>
      <c r="B74" s="44" t="s">
        <v>152</v>
      </c>
      <c r="C74" s="37" t="s">
        <v>148</v>
      </c>
      <c r="D74" s="149">
        <v>21</v>
      </c>
      <c r="E74" s="150">
        <v>18</v>
      </c>
      <c r="F74" s="151">
        <f t="shared" si="1"/>
        <v>85.714285714285708</v>
      </c>
      <c r="G74" s="152"/>
      <c r="H74" s="153"/>
      <c r="I74" s="154"/>
    </row>
    <row r="75" spans="1:11" s="155" customFormat="1" ht="27" customHeight="1">
      <c r="A75" s="37">
        <v>11</v>
      </c>
      <c r="B75" s="56" t="s">
        <v>153</v>
      </c>
      <c r="C75" s="37" t="s">
        <v>154</v>
      </c>
      <c r="D75" s="156">
        <f>(D24+D43)/D72/12*1000</f>
        <v>119099.91228070174</v>
      </c>
      <c r="E75" s="156">
        <f>(E24+E43)/E72/12*1000</f>
        <v>141000</v>
      </c>
      <c r="F75" s="151">
        <f t="shared" si="1"/>
        <v>118.3879965147941</v>
      </c>
      <c r="G75" s="152"/>
      <c r="H75" s="157"/>
      <c r="I75" s="158"/>
    </row>
    <row r="76" spans="1:11" s="155" customFormat="1" ht="15.75">
      <c r="A76" s="44" t="s">
        <v>155</v>
      </c>
      <c r="B76" s="44" t="s">
        <v>150</v>
      </c>
      <c r="C76" s="37" t="s">
        <v>154</v>
      </c>
      <c r="D76" s="156">
        <f>D24/D73/12*1000</f>
        <v>85330.686274509804</v>
      </c>
      <c r="E76" s="156">
        <f>E24/E73/12*1000</f>
        <v>100690.47619047618</v>
      </c>
      <c r="F76" s="151">
        <f t="shared" si="1"/>
        <v>118.00031218142763</v>
      </c>
      <c r="G76" s="152"/>
      <c r="H76" s="157"/>
      <c r="I76" s="158"/>
    </row>
    <row r="77" spans="1:11" s="155" customFormat="1" ht="15.75">
      <c r="A77" s="44" t="s">
        <v>156</v>
      </c>
      <c r="B77" s="44" t="s">
        <v>152</v>
      </c>
      <c r="C77" s="37" t="s">
        <v>154</v>
      </c>
      <c r="D77" s="156">
        <f>D43/D74/12*1000</f>
        <v>146436.90476190473</v>
      </c>
      <c r="E77" s="156">
        <f>E43/E74/12*1000</f>
        <v>172351.85185185185</v>
      </c>
      <c r="F77" s="151">
        <f t="shared" si="1"/>
        <v>117.69700550013869</v>
      </c>
      <c r="G77" s="152"/>
      <c r="H77" s="157"/>
      <c r="I77" s="158"/>
    </row>
    <row r="79" spans="1:11">
      <c r="A79" s="160" t="s">
        <v>157</v>
      </c>
      <c r="B79" s="161"/>
      <c r="C79" s="161"/>
      <c r="D79" s="2" t="s">
        <v>158</v>
      </c>
      <c r="E79" s="161"/>
    </row>
    <row r="80" spans="1:11">
      <c r="A80" s="160" t="s">
        <v>159</v>
      </c>
      <c r="B80" s="161"/>
      <c r="C80" s="161"/>
      <c r="D80" s="2" t="s">
        <v>160</v>
      </c>
      <c r="E80" s="161"/>
    </row>
    <row r="81" spans="1:5">
      <c r="A81" s="160" t="s">
        <v>161</v>
      </c>
      <c r="B81" s="161"/>
      <c r="C81" s="161"/>
      <c r="D81" s="162" t="s">
        <v>162</v>
      </c>
      <c r="E81" s="161"/>
    </row>
    <row r="82" spans="1:5">
      <c r="A82" s="160" t="s">
        <v>163</v>
      </c>
      <c r="B82" s="161"/>
      <c r="C82" s="161"/>
      <c r="D82" s="163" t="s">
        <v>164</v>
      </c>
      <c r="E82" s="161"/>
    </row>
    <row r="83" spans="1:5">
      <c r="A83" s="160" t="s">
        <v>165</v>
      </c>
      <c r="B83" s="161"/>
      <c r="C83" s="161"/>
      <c r="D83" s="2" t="s">
        <v>166</v>
      </c>
      <c r="E83" s="161"/>
    </row>
    <row r="84" spans="1:5">
      <c r="A84" s="160" t="s">
        <v>167</v>
      </c>
      <c r="B84" s="161"/>
      <c r="C84" s="161"/>
      <c r="D84" s="2" t="s">
        <v>168</v>
      </c>
      <c r="E84" s="161"/>
    </row>
    <row r="85" spans="1:5">
      <c r="A85" s="164" t="s">
        <v>169</v>
      </c>
      <c r="B85" s="161"/>
      <c r="C85" s="161"/>
      <c r="D85" s="2"/>
      <c r="E85" s="161"/>
    </row>
    <row r="86" spans="1:5">
      <c r="A86" s="160" t="s">
        <v>170</v>
      </c>
      <c r="B86" s="161"/>
      <c r="C86" s="161"/>
      <c r="D86" s="161"/>
      <c r="E86" s="161"/>
    </row>
    <row r="87" spans="1:5">
      <c r="A87" s="160" t="s">
        <v>171</v>
      </c>
      <c r="B87" s="161"/>
      <c r="C87" s="161"/>
      <c r="D87" s="161"/>
      <c r="E87" s="161"/>
    </row>
  </sheetData>
  <mergeCells count="143">
    <mergeCell ref="F77:G77"/>
    <mergeCell ref="H77:I77"/>
    <mergeCell ref="F74:G74"/>
    <mergeCell ref="H74:I74"/>
    <mergeCell ref="F75:G75"/>
    <mergeCell ref="H75:I75"/>
    <mergeCell ref="F76:G76"/>
    <mergeCell ref="H76:I76"/>
    <mergeCell ref="F71:G71"/>
    <mergeCell ref="H71:I71"/>
    <mergeCell ref="F72:G72"/>
    <mergeCell ref="H72:I72"/>
    <mergeCell ref="F73:G73"/>
    <mergeCell ref="H73:I73"/>
    <mergeCell ref="A66:A67"/>
    <mergeCell ref="B66:B67"/>
    <mergeCell ref="F66:G66"/>
    <mergeCell ref="H66:I70"/>
    <mergeCell ref="F67:G67"/>
    <mergeCell ref="A68:A69"/>
    <mergeCell ref="B68:B69"/>
    <mergeCell ref="F68:G68"/>
    <mergeCell ref="F69:G69"/>
    <mergeCell ref="F70:G70"/>
    <mergeCell ref="F63:G63"/>
    <mergeCell ref="H63:I63"/>
    <mergeCell ref="F64:G64"/>
    <mergeCell ref="H64:I64"/>
    <mergeCell ref="F65:G65"/>
    <mergeCell ref="H65:I65"/>
    <mergeCell ref="F60:G60"/>
    <mergeCell ref="H60:I60"/>
    <mergeCell ref="F61:G61"/>
    <mergeCell ref="H61:I61"/>
    <mergeCell ref="F62:G62"/>
    <mergeCell ref="H62:I62"/>
    <mergeCell ref="F57:G57"/>
    <mergeCell ref="H57:I57"/>
    <mergeCell ref="F58:G58"/>
    <mergeCell ref="H58:I58"/>
    <mergeCell ref="F59:G59"/>
    <mergeCell ref="H59:I59"/>
    <mergeCell ref="F54:G54"/>
    <mergeCell ref="H54:I54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F39:G39"/>
    <mergeCell ref="H39:I39"/>
    <mergeCell ref="F40:G40"/>
    <mergeCell ref="H40:I40"/>
    <mergeCell ref="F41:G41"/>
    <mergeCell ref="H41:I41"/>
    <mergeCell ref="F35:G35"/>
    <mergeCell ref="H35:I36"/>
    <mergeCell ref="F36:G36"/>
    <mergeCell ref="F37:G37"/>
    <mergeCell ref="H37:I37"/>
    <mergeCell ref="F38:G38"/>
    <mergeCell ref="H38:I38"/>
    <mergeCell ref="F32:G32"/>
    <mergeCell ref="H32:I32"/>
    <mergeCell ref="F33:G33"/>
    <mergeCell ref="H33:I33"/>
    <mergeCell ref="F34:G34"/>
    <mergeCell ref="H34:I34"/>
    <mergeCell ref="F29:G29"/>
    <mergeCell ref="H29:I29"/>
    <mergeCell ref="F30:G30"/>
    <mergeCell ref="H30:I30"/>
    <mergeCell ref="F31:G31"/>
    <mergeCell ref="H31:I31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A7:I7"/>
    <mergeCell ref="A8:I8"/>
    <mergeCell ref="A9:I9"/>
    <mergeCell ref="A10:A13"/>
    <mergeCell ref="B10:B13"/>
    <mergeCell ref="C10:C13"/>
    <mergeCell ref="D10:D13"/>
    <mergeCell ref="E10:E13"/>
    <mergeCell ref="F10:G13"/>
    <mergeCell ref="H10:I13"/>
    <mergeCell ref="F1:I1"/>
    <mergeCell ref="A2:I2"/>
    <mergeCell ref="A3:I3"/>
    <mergeCell ref="A4:I4"/>
    <mergeCell ref="A5:I5"/>
    <mergeCell ref="A6:I6"/>
  </mergeCells>
  <hyperlinks>
    <hyperlink ref="D82" r:id="rId1"/>
  </hyperlinks>
  <pageMargins left="0.70866141732283472" right="0.15748031496062992" top="0.35433070866141736" bottom="0.35433070866141736" header="0.31496062992125984" footer="0.31496062992125984"/>
  <pageSetup paperSize="9" scale="75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ЗКФ (поливная вода)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2018-04-27T04:35:49Z</dcterms:modified>
</cp:coreProperties>
</file>