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245" activeTab="0"/>
  </bookViews>
  <sheets>
    <sheet name="исп 2017 фат" sheetId="1" r:id="rId1"/>
  </sheets>
  <definedNames/>
  <calcPr fullCalcOnLoad="1" refMode="R1C1"/>
</workbook>
</file>

<file path=xl/sharedStrings.xml><?xml version="1.0" encoding="utf-8"?>
<sst xmlns="http://schemas.openxmlformats.org/spreadsheetml/2006/main" count="289" uniqueCount="173">
  <si>
    <t>№ п/п</t>
  </si>
  <si>
    <t>Наименование показателей</t>
  </si>
  <si>
    <t>I</t>
  </si>
  <si>
    <t>тыс.                тенге</t>
  </si>
  <si>
    <t>-//-</t>
  </si>
  <si>
    <t>в том числе:</t>
  </si>
  <si>
    <t>прочие материалы</t>
  </si>
  <si>
    <t>запасные части</t>
  </si>
  <si>
    <t>ГСМ</t>
  </si>
  <si>
    <t>энергия</t>
  </si>
  <si>
    <t>топливо</t>
  </si>
  <si>
    <t>социальный налог</t>
  </si>
  <si>
    <t>социальные отчисление</t>
  </si>
  <si>
    <t>Амортизация</t>
  </si>
  <si>
    <t>Текущий ремонт</t>
  </si>
  <si>
    <t>исследование коллектрно-дренажных вод (СЭС)           </t>
  </si>
  <si>
    <t>аттестация гидропостов </t>
  </si>
  <si>
    <t>тарировка вертушек</t>
  </si>
  <si>
    <t>оценка воздействия окружающей среды</t>
  </si>
  <si>
    <t>охрана труда и техника безопасности</t>
  </si>
  <si>
    <t>предельно допустимый сброс ПДС</t>
  </si>
  <si>
    <t>паспортизация водохозяйственных объектов</t>
  </si>
  <si>
    <t>наем автотранспорта</t>
  </si>
  <si>
    <t>II</t>
  </si>
  <si>
    <t>6,1,2</t>
  </si>
  <si>
    <t>6,1,3</t>
  </si>
  <si>
    <t>6,1,4</t>
  </si>
  <si>
    <t>6,1,5</t>
  </si>
  <si>
    <t>заработная плата административного персонала</t>
  </si>
  <si>
    <t>услуги банка</t>
  </si>
  <si>
    <t>услуги связи</t>
  </si>
  <si>
    <t>амортизация</t>
  </si>
  <si>
    <t>расходы на содержание и обслуживание технических средств управления, узлов связи, вычислительной техники и т.д.</t>
  </si>
  <si>
    <t>коммунальные услуги</t>
  </si>
  <si>
    <t>аудиторские услуги</t>
  </si>
  <si>
    <t>представительские расходы</t>
  </si>
  <si>
    <t>земельный налог</t>
  </si>
  <si>
    <t>налог на транспортные средства</t>
  </si>
  <si>
    <t>налог на имущество</t>
  </si>
  <si>
    <t>рация</t>
  </si>
  <si>
    <t>плата за пользование водными ресурсами поверхностных источников</t>
  </si>
  <si>
    <t>платежи в фонд охраны природы</t>
  </si>
  <si>
    <t>канцелярские товары</t>
  </si>
  <si>
    <t>нотариальные услуги, оценка за недвижимость</t>
  </si>
  <si>
    <t>полиграфические услуги</t>
  </si>
  <si>
    <t>III</t>
  </si>
  <si>
    <t>IV</t>
  </si>
  <si>
    <t>Всего доходов</t>
  </si>
  <si>
    <t>VI</t>
  </si>
  <si>
    <t>Объемы оказываемых услуг</t>
  </si>
  <si>
    <t>тыс.тенге</t>
  </si>
  <si>
    <t>VII</t>
  </si>
  <si>
    <t>Нормативные потери</t>
  </si>
  <si>
    <t>%</t>
  </si>
  <si>
    <t>VIII</t>
  </si>
  <si>
    <t>Тариф (без НДС), тиын</t>
  </si>
  <si>
    <t>Справочно:</t>
  </si>
  <si>
    <t>Среднесписочная численность работников, всего</t>
  </si>
  <si>
    <t>производственного персонала</t>
  </si>
  <si>
    <t>административного персонала</t>
  </si>
  <si>
    <t>ответсвенность работадателя</t>
  </si>
  <si>
    <t>дезинфекция</t>
  </si>
  <si>
    <t>командировачные расходы</t>
  </si>
  <si>
    <t>человек</t>
  </si>
  <si>
    <t>выплаты, в случаях, когда постоянная   работа протекает в пути или имеет разъездной характер               </t>
  </si>
  <si>
    <t>почтовые услуги</t>
  </si>
  <si>
    <t>страхование автомашин и тех.осмотр</t>
  </si>
  <si>
    <t>тех.обслуживание трансформатора</t>
  </si>
  <si>
    <t>повышение квалификации</t>
  </si>
  <si>
    <t>Ремонт автотехники</t>
  </si>
  <si>
    <t>Приложение 1</t>
  </si>
  <si>
    <t>к Правилам утверждения предельного</t>
  </si>
  <si>
    <t xml:space="preserve">уровня тарифов (цен, ставок сборов) </t>
  </si>
  <si>
    <t xml:space="preserve">                                        и тарифных смет на регулируемые услуги</t>
  </si>
  <si>
    <t>(товары, работы) субъектов</t>
  </si>
  <si>
    <t>естественных монополий</t>
  </si>
  <si>
    <t>Индекс ИТС-1</t>
  </si>
  <si>
    <t>Куда представляется форма: Комитет по регулированию естественных монополий и защите конкуренции Министерства национальной экономики Республики Казахстан</t>
  </si>
  <si>
    <t>Отклонение в %</t>
  </si>
  <si>
    <t>Сырье и материалы</t>
  </si>
  <si>
    <t>Энергия</t>
  </si>
  <si>
    <t>Топливо</t>
  </si>
  <si>
    <t>Горюче-смазочные материалы</t>
  </si>
  <si>
    <t>Заработная плата производственного персонала</t>
  </si>
  <si>
    <t>Социальный налог</t>
  </si>
  <si>
    <t>Социальноне отчисление</t>
  </si>
  <si>
    <t>Ремонт, всего, в том числе</t>
  </si>
  <si>
    <t>Капитальный ремонт, не приводящий к увелечению стоимости основных фондов</t>
  </si>
  <si>
    <t>Всего затрат на предотсавление услуг</t>
  </si>
  <si>
    <t>Общие и административные, всего, в том числе:</t>
  </si>
  <si>
    <t>Расходы периода, всего, в том числе:</t>
  </si>
  <si>
    <t>6,1,6</t>
  </si>
  <si>
    <t>7,7,1</t>
  </si>
  <si>
    <t>7,7,2</t>
  </si>
  <si>
    <t>7,7,3</t>
  </si>
  <si>
    <t>7,7,4</t>
  </si>
  <si>
    <t>7,7,5</t>
  </si>
  <si>
    <t>7,7,6</t>
  </si>
  <si>
    <t>7,6,1</t>
  </si>
  <si>
    <t>7,6,2</t>
  </si>
  <si>
    <t>7,6,3</t>
  </si>
  <si>
    <t>7,6,4</t>
  </si>
  <si>
    <t>7,6,5</t>
  </si>
  <si>
    <t>7,6,6</t>
  </si>
  <si>
    <t xml:space="preserve">другие затраты, всего, в том числе:       </t>
  </si>
  <si>
    <t>Прочие затраты, всего, в том числе:</t>
  </si>
  <si>
    <t>Расходы на оплату труда всего, в том числе:</t>
  </si>
  <si>
    <t>Материальное затраты, всего, в том числе:</t>
  </si>
  <si>
    <t>Затраты на производство товаров и предоставление услуг, всего, в том числе:</t>
  </si>
  <si>
    <t>сырье и материалы, всего, в том числе:</t>
  </si>
  <si>
    <t>налоги, всего, в том числе:</t>
  </si>
  <si>
    <t xml:space="preserve">другие расходы, всего, в том числе:       </t>
  </si>
  <si>
    <t>техническая экспертиза</t>
  </si>
  <si>
    <t>X</t>
  </si>
  <si>
    <t>IX</t>
  </si>
  <si>
    <t>Ед.изм</t>
  </si>
  <si>
    <t>М.П.</t>
  </si>
  <si>
    <t>Подпись_______________________</t>
  </si>
  <si>
    <t>предельно допустимый выброс ПДВ</t>
  </si>
  <si>
    <t>фианасовая экспертиза</t>
  </si>
  <si>
    <t>Предусмотрено за весь период реализации проекта                     за 2015-2019 г.г.</t>
  </si>
  <si>
    <t>Периодичность: годовая</t>
  </si>
  <si>
    <t>разработка методики раздельного учета</t>
  </si>
  <si>
    <t>переоценка основных средств</t>
  </si>
  <si>
    <t>услуги энергоаудита</t>
  </si>
  <si>
    <t>7,6,7</t>
  </si>
  <si>
    <t>7,7,7</t>
  </si>
  <si>
    <t>обслуживание 1 С Облако</t>
  </si>
  <si>
    <t>7,7,8</t>
  </si>
  <si>
    <t>перевозка багажа</t>
  </si>
  <si>
    <t>7,7,9</t>
  </si>
  <si>
    <t>0,298/0,297</t>
  </si>
  <si>
    <t>Причины отклонения</t>
  </si>
  <si>
    <t>при выходе на тариф нами были представлены фактические  затраты но, при защите тарифа средства были сильно урезаны. Фактические  выполнение за счет увеличения доходов</t>
  </si>
  <si>
    <t>Фактические  выполнение за счет увеличения доходов</t>
  </si>
  <si>
    <t>фактические затраты согласно предъявленных счетов-фактур поставщика</t>
  </si>
  <si>
    <t>фактические затраты не предусмотрены в тарифной смете. Но в связи с производственной необходимостью было выполнено за счет увеличения доходов</t>
  </si>
  <si>
    <t>увеличение за счет новых приобретенных автотранспортных средств</t>
  </si>
  <si>
    <t>Экаономия за сче понижения тарифов на кассовое обслуживание</t>
  </si>
  <si>
    <t>За счет представленных новых земельных актов</t>
  </si>
  <si>
    <t>увеличение по фактическим затратам</t>
  </si>
  <si>
    <t xml:space="preserve">                                 </t>
  </si>
  <si>
    <t>Сведения об исполнении тарифной сметы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услуги подачи воды по каналам Кызылординского филиала РГП "Казводхоз"</t>
  </si>
  <si>
    <t>Прибыль/убыток</t>
  </si>
  <si>
    <t>Проект на 2017 г</t>
  </si>
  <si>
    <t>Фактически сложившиеся показатели тарифной сметы за 2017 год</t>
  </si>
  <si>
    <t>Объязательное медицинское страхование</t>
  </si>
  <si>
    <t>Мониторинг по природоохранным попускам</t>
  </si>
  <si>
    <t>объязательное медицинское страхование</t>
  </si>
  <si>
    <t>сборы, госпошлины</t>
  </si>
  <si>
    <t>Подписка на периодические издания</t>
  </si>
  <si>
    <t>Утилизация имущества</t>
  </si>
  <si>
    <t>7,7,10</t>
  </si>
  <si>
    <t>не выполнение затрат в связи с тем что некоторые коллектора финансируются за счет республиканского бюджета с 2016 год</t>
  </si>
  <si>
    <t>недоиспользованные затраты  в связи с тем, что приобретенные материалы не доконца списаны, в связи с сроком эксплуатаций</t>
  </si>
  <si>
    <t>Экономия за счет проведения государтсвенных закупок</t>
  </si>
  <si>
    <t>Фактические затртаы в связи с изменением Закона о страхований</t>
  </si>
  <si>
    <t>Увеличение затрат в по производственной необходимости</t>
  </si>
  <si>
    <t>превышение  по имущественному налогу произошло по следующим причинам: при выходе на тариф нами представлены затраты по амортизации по нормативу в сумме 429624 тыс.тенге, что привело к уменьшению остаточной стоимости имущества, по которой был представлен расчет по налогам. ДКРЕМ утвердил представленную сумму налога, но амортизацию уменьшили до 45451,13 тыс.тенге, что привело к увеличению остаточной стоимости имущества и к увеличению налога.</t>
  </si>
  <si>
    <t>с товаропроизводителями заключены договора на объем воды в размере 3240550 тыс м3, объем воды по природоохранным попускам по форме-2 оказали в размере 1 200 000 тыс.м3.</t>
  </si>
  <si>
    <t>ДКРЕМ утвердил предельный уровень тарифа Филиала за весь период действия тарифа в размере 0,298 тенге за 1000 м3. В расчете по годам т.е.2017г тариф составляет за 1000 м3 0,305 тенге. Поэтому тариф от плана уменьшилось на 0,037 тенге за 1000 м3.</t>
  </si>
  <si>
    <t>Прибыль за счет увеличения объема оказанных услуг товаропроизводителям</t>
  </si>
  <si>
    <t>ДКРЕМ и ЗК утвердил предельный уровень тарифа Филиала за весь период действия тарифа в размере 0,298 тенге за 1000 м3, соответственно услуги оказывали по тарифу 0,298 тенге. А в расчете по годам ДКРЕМ применил дифференцированный тариф от 0,242 до 0,359 тенге за 1000 м3. Увеличение дохода за счет увеличения объема оказанных услуг.</t>
  </si>
  <si>
    <t>Техосмотр автомашин</t>
  </si>
  <si>
    <t>Отчетный период 2017 год</t>
  </si>
  <si>
    <r>
      <t>тыс м</t>
    </r>
    <r>
      <rPr>
        <vertAlign val="superscript"/>
        <sz val="11"/>
        <rFont val="Times New Roman"/>
        <family val="1"/>
      </rPr>
      <t>3</t>
    </r>
  </si>
  <si>
    <r>
      <t>тенге/м</t>
    </r>
    <r>
      <rPr>
        <vertAlign val="superscript"/>
        <sz val="11"/>
        <rFont val="Times New Roman"/>
        <family val="1"/>
      </rPr>
      <t>3</t>
    </r>
  </si>
  <si>
    <r>
      <rPr>
        <b/>
        <sz val="11"/>
        <rFont val="Times New Roman"/>
        <family val="1"/>
      </rPr>
      <t>Наименование организации:</t>
    </r>
    <r>
      <rPr>
        <sz val="11"/>
        <rFont val="Times New Roman"/>
        <family val="1"/>
      </rPr>
      <t xml:space="preserve"> Кызылординский филиал РГП "Казводхоз"</t>
    </r>
  </si>
  <si>
    <r>
      <rPr>
        <b/>
        <sz val="11"/>
        <rFont val="Times New Roman"/>
        <family val="1"/>
      </rPr>
      <t>Адрес:</t>
    </r>
    <r>
      <rPr>
        <sz val="11"/>
        <rFont val="Times New Roman"/>
        <family val="1"/>
      </rPr>
      <t xml:space="preserve"> г.Кызылорда ул. Толе би №66</t>
    </r>
  </si>
  <si>
    <r>
      <rPr>
        <b/>
        <sz val="11"/>
        <rFont val="Times New Roman"/>
        <family val="1"/>
      </rPr>
      <t xml:space="preserve">Телефон: </t>
    </r>
    <r>
      <rPr>
        <sz val="11"/>
        <rFont val="Times New Roman"/>
        <family val="1"/>
      </rPr>
      <t>233894</t>
    </r>
  </si>
  <si>
    <r>
      <rPr>
        <b/>
        <sz val="11"/>
        <rFont val="Times New Roman"/>
        <family val="1"/>
      </rPr>
      <t>Адрес электронной почты:</t>
    </r>
    <r>
      <rPr>
        <sz val="11"/>
        <rFont val="Times New Roman"/>
        <family val="1"/>
      </rPr>
      <t xml:space="preserve"> kzvod_hoz@mail,ru</t>
    </r>
  </si>
  <si>
    <r>
      <rPr>
        <b/>
        <sz val="11"/>
        <rFont val="Times New Roman"/>
        <family val="1"/>
      </rPr>
      <t>Фамилия и телефон исполнителя</t>
    </r>
    <r>
      <rPr>
        <sz val="11"/>
        <rFont val="Times New Roman"/>
        <family val="1"/>
      </rPr>
      <t>: Б.Оспанов 233894</t>
    </r>
  </si>
  <si>
    <r>
      <rPr>
        <b/>
        <sz val="11"/>
        <rFont val="Times New Roman"/>
        <family val="1"/>
      </rPr>
      <t>Руководитель</t>
    </r>
    <r>
      <rPr>
        <sz val="11"/>
        <rFont val="Times New Roman"/>
        <family val="1"/>
      </rPr>
      <t>: Б.Арыстанбаев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</si>
</sst>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0.000"/>
    <numFmt numFmtId="192" formatCode="0.0000"/>
    <numFmt numFmtId="193" formatCode="0.00000"/>
    <numFmt numFmtId="194" formatCode="[$-FC19]d\ mmmm\ yyyy\ &quot;г.&quot;"/>
    <numFmt numFmtId="195" formatCode="0.0000000"/>
    <numFmt numFmtId="196" formatCode="0.000000"/>
    <numFmt numFmtId="197" formatCode="#,##0.000"/>
    <numFmt numFmtId="198" formatCode="#,##0.0"/>
    <numFmt numFmtId="199" formatCode="0.00000000"/>
    <numFmt numFmtId="200" formatCode="#,##0.0000"/>
    <numFmt numFmtId="201" formatCode="#,##0.00000"/>
    <numFmt numFmtId="202" formatCode="#,##0.000000"/>
    <numFmt numFmtId="203" formatCode="#,##0.0000000"/>
  </numFmts>
  <fonts count="40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/>
    </xf>
    <xf numFmtId="191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90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90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9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97" fontId="3" fillId="0" borderId="10" xfId="0" applyNumberFormat="1" applyFont="1" applyBorder="1" applyAlignment="1">
      <alignment horizontal="center" vertical="center"/>
    </xf>
    <xf numFmtId="197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zoomScalePageLayoutView="0" workbookViewId="0" topLeftCell="A1">
      <selection activeCell="F110" sqref="F110"/>
    </sheetView>
  </sheetViews>
  <sheetFormatPr defaultColWidth="9.140625" defaultRowHeight="12.75"/>
  <cols>
    <col min="1" max="1" width="5.57421875" style="5" customWidth="1"/>
    <col min="2" max="2" width="38.28125" style="5" customWidth="1"/>
    <col min="3" max="3" width="10.7109375" style="1" customWidth="1"/>
    <col min="4" max="4" width="16.421875" style="1" customWidth="1"/>
    <col min="5" max="5" width="12.8515625" style="7" customWidth="1"/>
    <col min="6" max="6" width="19.140625" style="7" customWidth="1"/>
    <col min="7" max="7" width="12.00390625" style="1" customWidth="1"/>
    <col min="8" max="8" width="45.7109375" style="1" customWidth="1"/>
    <col min="9" max="16384" width="9.140625" style="1" customWidth="1"/>
  </cols>
  <sheetData>
    <row r="1" spans="1:8" ht="16.5" customHeight="1">
      <c r="A1" s="61" t="s">
        <v>70</v>
      </c>
      <c r="B1" s="61"/>
      <c r="C1" s="61"/>
      <c r="D1" s="61"/>
      <c r="E1" s="61"/>
      <c r="F1" s="61"/>
      <c r="G1" s="61"/>
      <c r="H1" s="61"/>
    </row>
    <row r="2" spans="1:8" ht="15.75">
      <c r="A2" s="62" t="s">
        <v>71</v>
      </c>
      <c r="B2" s="62"/>
      <c r="C2" s="62"/>
      <c r="D2" s="62"/>
      <c r="E2" s="62"/>
      <c r="F2" s="62"/>
      <c r="G2" s="62"/>
      <c r="H2" s="62"/>
    </row>
    <row r="3" spans="1:8" ht="15.75">
      <c r="A3" s="62" t="s">
        <v>72</v>
      </c>
      <c r="B3" s="62"/>
      <c r="C3" s="62"/>
      <c r="D3" s="62"/>
      <c r="E3" s="62"/>
      <c r="F3" s="62"/>
      <c r="G3" s="62"/>
      <c r="H3" s="62"/>
    </row>
    <row r="4" spans="1:8" ht="15.75">
      <c r="A4" s="62" t="s">
        <v>73</v>
      </c>
      <c r="B4" s="62"/>
      <c r="C4" s="62"/>
      <c r="D4" s="62"/>
      <c r="E4" s="62"/>
      <c r="F4" s="62"/>
      <c r="G4" s="62"/>
      <c r="H4" s="62"/>
    </row>
    <row r="5" spans="1:8" ht="15" customHeight="1">
      <c r="A5" s="63" t="s">
        <v>74</v>
      </c>
      <c r="B5" s="63"/>
      <c r="C5" s="63"/>
      <c r="D5" s="63"/>
      <c r="E5" s="63"/>
      <c r="F5" s="63"/>
      <c r="G5" s="63"/>
      <c r="H5" s="63"/>
    </row>
    <row r="6" spans="1:8" ht="15" customHeight="1">
      <c r="A6" s="63" t="s">
        <v>75</v>
      </c>
      <c r="B6" s="63"/>
      <c r="C6" s="63"/>
      <c r="D6" s="63"/>
      <c r="E6" s="63"/>
      <c r="F6" s="63"/>
      <c r="G6" s="63"/>
      <c r="H6" s="63"/>
    </row>
    <row r="7" spans="1:8" ht="15.75">
      <c r="A7" s="13"/>
      <c r="B7" s="13"/>
      <c r="C7" s="15"/>
      <c r="D7" s="15"/>
      <c r="E7" s="16"/>
      <c r="F7" s="16"/>
      <c r="G7" s="17"/>
      <c r="H7" s="17"/>
    </row>
    <row r="8" spans="1:8" ht="15.75">
      <c r="A8" s="13"/>
      <c r="B8" s="13"/>
      <c r="C8" s="15"/>
      <c r="D8" s="15"/>
      <c r="E8" s="16"/>
      <c r="F8" s="16"/>
      <c r="G8" s="17"/>
      <c r="H8" s="17" t="s">
        <v>141</v>
      </c>
    </row>
    <row r="9" spans="1:8" ht="32.25" customHeight="1">
      <c r="A9" s="66" t="s">
        <v>142</v>
      </c>
      <c r="B9" s="66"/>
      <c r="C9" s="66"/>
      <c r="D9" s="66"/>
      <c r="E9" s="66"/>
      <c r="F9" s="66"/>
      <c r="G9" s="66"/>
      <c r="H9" s="66"/>
    </row>
    <row r="10" spans="1:8" ht="15" customHeight="1">
      <c r="A10" s="66" t="s">
        <v>164</v>
      </c>
      <c r="B10" s="66"/>
      <c r="C10" s="66"/>
      <c r="D10" s="66"/>
      <c r="E10" s="66"/>
      <c r="F10" s="66"/>
      <c r="G10" s="66"/>
      <c r="H10" s="66"/>
    </row>
    <row r="11" spans="1:8" ht="15.75">
      <c r="A11" s="13"/>
      <c r="B11" s="13"/>
      <c r="C11" s="15"/>
      <c r="D11" s="15"/>
      <c r="E11" s="16"/>
      <c r="F11" s="16"/>
      <c r="G11" s="17"/>
      <c r="H11" s="17"/>
    </row>
    <row r="12" spans="1:8" ht="15.75">
      <c r="A12" s="14"/>
      <c r="B12" s="67" t="s">
        <v>76</v>
      </c>
      <c r="C12" s="67"/>
      <c r="D12" s="67"/>
      <c r="E12" s="67"/>
      <c r="F12" s="67"/>
      <c r="G12" s="17"/>
      <c r="H12" s="17"/>
    </row>
    <row r="13" spans="1:8" ht="15.75">
      <c r="A13" s="14"/>
      <c r="B13" s="67" t="s">
        <v>121</v>
      </c>
      <c r="C13" s="67"/>
      <c r="D13" s="67"/>
      <c r="E13" s="67"/>
      <c r="F13" s="67"/>
      <c r="G13" s="17"/>
      <c r="H13" s="17"/>
    </row>
    <row r="14" spans="1:8" ht="36.75" customHeight="1">
      <c r="A14" s="14"/>
      <c r="B14" s="67" t="s">
        <v>77</v>
      </c>
      <c r="C14" s="67"/>
      <c r="D14" s="67"/>
      <c r="E14" s="67"/>
      <c r="F14" s="67"/>
      <c r="G14" s="17"/>
      <c r="H14" s="17"/>
    </row>
    <row r="15" spans="1:8" ht="12.75" customHeight="1">
      <c r="A15" s="14"/>
      <c r="B15" s="19"/>
      <c r="C15" s="18"/>
      <c r="D15" s="18"/>
      <c r="E15" s="20"/>
      <c r="F15" s="20"/>
      <c r="G15" s="17"/>
      <c r="H15" s="17"/>
    </row>
    <row r="16" spans="1:8" ht="96" customHeight="1">
      <c r="A16" s="21" t="s">
        <v>0</v>
      </c>
      <c r="B16" s="21" t="s">
        <v>1</v>
      </c>
      <c r="C16" s="22" t="s">
        <v>115</v>
      </c>
      <c r="D16" s="22" t="s">
        <v>120</v>
      </c>
      <c r="E16" s="23" t="s">
        <v>144</v>
      </c>
      <c r="F16" s="23" t="s">
        <v>145</v>
      </c>
      <c r="G16" s="22" t="s">
        <v>78</v>
      </c>
      <c r="H16" s="22" t="s">
        <v>132</v>
      </c>
    </row>
    <row r="17" spans="1:8" ht="15.75">
      <c r="A17" s="21">
        <v>1</v>
      </c>
      <c r="B17" s="21">
        <v>2</v>
      </c>
      <c r="C17" s="22">
        <v>3</v>
      </c>
      <c r="D17" s="22">
        <v>4</v>
      </c>
      <c r="E17" s="23"/>
      <c r="F17" s="23">
        <v>5</v>
      </c>
      <c r="G17" s="22">
        <v>6</v>
      </c>
      <c r="H17" s="22">
        <v>7</v>
      </c>
    </row>
    <row r="18" spans="1:8" ht="43.5">
      <c r="A18" s="24" t="s">
        <v>2</v>
      </c>
      <c r="B18" s="25" t="s">
        <v>108</v>
      </c>
      <c r="C18" s="26" t="s">
        <v>3</v>
      </c>
      <c r="D18" s="27">
        <f>D19+D25+D30+D31+D34</f>
        <v>5560979.39</v>
      </c>
      <c r="E18" s="28">
        <f>E19+E25+E30+E31+E34</f>
        <v>1147140.0100000002</v>
      </c>
      <c r="F18" s="28">
        <f>F19+F25+F30+F31+F34</f>
        <v>1184700.02</v>
      </c>
      <c r="G18" s="29">
        <f>F18/E18%</f>
        <v>103.27423066692616</v>
      </c>
      <c r="H18" s="22"/>
    </row>
    <row r="19" spans="1:8" ht="30">
      <c r="A19" s="21">
        <v>1</v>
      </c>
      <c r="B19" s="30" t="s">
        <v>107</v>
      </c>
      <c r="C19" s="31" t="s">
        <v>4</v>
      </c>
      <c r="D19" s="32">
        <f>D20+D21+D22+D23+D24</f>
        <v>126662.33</v>
      </c>
      <c r="E19" s="33">
        <f>E20+E21+E22+E23+E24</f>
        <v>24998.39</v>
      </c>
      <c r="F19" s="33">
        <f>F20+F21+F22+F23+F24</f>
        <v>41947.33</v>
      </c>
      <c r="G19" s="34">
        <f>F19/E19%</f>
        <v>167.80012632813555</v>
      </c>
      <c r="H19" s="22"/>
    </row>
    <row r="20" spans="1:8" ht="60">
      <c r="A20" s="21">
        <v>1.1</v>
      </c>
      <c r="B20" s="30" t="s">
        <v>79</v>
      </c>
      <c r="C20" s="31" t="s">
        <v>4</v>
      </c>
      <c r="D20" s="32">
        <v>8223.72</v>
      </c>
      <c r="E20" s="33">
        <v>1657.29</v>
      </c>
      <c r="F20" s="33">
        <v>2778.86</v>
      </c>
      <c r="G20" s="34">
        <f aca="true" t="shared" si="0" ref="G20:G50">F20/E20%</f>
        <v>167.67493920798412</v>
      </c>
      <c r="H20" s="35" t="s">
        <v>133</v>
      </c>
    </row>
    <row r="21" spans="1:8" ht="60">
      <c r="A21" s="21">
        <v>1.2</v>
      </c>
      <c r="B21" s="30" t="s">
        <v>7</v>
      </c>
      <c r="C21" s="31" t="s">
        <v>4</v>
      </c>
      <c r="D21" s="32">
        <v>19449.84</v>
      </c>
      <c r="E21" s="33">
        <v>3919.63</v>
      </c>
      <c r="F21" s="33">
        <v>10131.15</v>
      </c>
      <c r="G21" s="34">
        <f t="shared" si="0"/>
        <v>258.4721006829726</v>
      </c>
      <c r="H21" s="35" t="s">
        <v>133</v>
      </c>
    </row>
    <row r="22" spans="1:8" ht="60">
      <c r="A22" s="21">
        <v>1.3</v>
      </c>
      <c r="B22" s="30" t="s">
        <v>82</v>
      </c>
      <c r="C22" s="31" t="s">
        <v>4</v>
      </c>
      <c r="D22" s="32">
        <v>73754.63</v>
      </c>
      <c r="E22" s="33">
        <v>14429.29</v>
      </c>
      <c r="F22" s="33">
        <v>20577.07</v>
      </c>
      <c r="G22" s="34">
        <f t="shared" si="0"/>
        <v>142.60625436178773</v>
      </c>
      <c r="H22" s="35" t="s">
        <v>133</v>
      </c>
    </row>
    <row r="23" spans="1:8" ht="83.25" customHeight="1">
      <c r="A23" s="21">
        <v>1.4</v>
      </c>
      <c r="B23" s="30" t="s">
        <v>81</v>
      </c>
      <c r="C23" s="31" t="s">
        <v>4</v>
      </c>
      <c r="D23" s="32">
        <v>12132.52</v>
      </c>
      <c r="E23" s="33">
        <v>2383.81</v>
      </c>
      <c r="F23" s="33">
        <v>6163.71</v>
      </c>
      <c r="G23" s="34">
        <f t="shared" si="0"/>
        <v>258.5654896992629</v>
      </c>
      <c r="H23" s="35" t="s">
        <v>133</v>
      </c>
    </row>
    <row r="24" spans="1:8" ht="15.75">
      <c r="A24" s="21">
        <v>1.5</v>
      </c>
      <c r="B24" s="30" t="s">
        <v>80</v>
      </c>
      <c r="C24" s="31" t="s">
        <v>4</v>
      </c>
      <c r="D24" s="32">
        <v>13101.62</v>
      </c>
      <c r="E24" s="33">
        <v>2608.37</v>
      </c>
      <c r="F24" s="33">
        <v>2296.54</v>
      </c>
      <c r="G24" s="34">
        <f t="shared" si="0"/>
        <v>88.04502428719852</v>
      </c>
      <c r="H24" s="22"/>
    </row>
    <row r="25" spans="1:8" ht="30">
      <c r="A25" s="21">
        <v>2</v>
      </c>
      <c r="B25" s="30" t="s">
        <v>106</v>
      </c>
      <c r="C25" s="31" t="s">
        <v>4</v>
      </c>
      <c r="D25" s="32">
        <f>D26+D27+D28</f>
        <v>2882886.4899999998</v>
      </c>
      <c r="E25" s="33">
        <f>E26+E27+E28</f>
        <v>573946.0900000001</v>
      </c>
      <c r="F25" s="33">
        <f>F26+F27+F28+F29</f>
        <v>575446.88</v>
      </c>
      <c r="G25" s="34">
        <f t="shared" si="0"/>
        <v>100.26148623122424</v>
      </c>
      <c r="H25" s="22"/>
    </row>
    <row r="26" spans="1:8" ht="30">
      <c r="A26" s="21">
        <v>2.1</v>
      </c>
      <c r="B26" s="30" t="s">
        <v>83</v>
      </c>
      <c r="C26" s="31" t="s">
        <v>4</v>
      </c>
      <c r="D26" s="32">
        <v>2693907.8</v>
      </c>
      <c r="E26" s="33">
        <v>536322.8</v>
      </c>
      <c r="F26" s="33">
        <v>535122.16</v>
      </c>
      <c r="G26" s="34">
        <f t="shared" si="0"/>
        <v>99.77613482029852</v>
      </c>
      <c r="H26" s="22"/>
    </row>
    <row r="27" spans="1:8" ht="15.75">
      <c r="A27" s="21">
        <v>2.2</v>
      </c>
      <c r="B27" s="30" t="s">
        <v>84</v>
      </c>
      <c r="C27" s="31" t="s">
        <v>4</v>
      </c>
      <c r="D27" s="32">
        <v>103308.35</v>
      </c>
      <c r="E27" s="33">
        <v>20567.4</v>
      </c>
      <c r="F27" s="33">
        <v>21164.93</v>
      </c>
      <c r="G27" s="34">
        <f t="shared" si="0"/>
        <v>102.90522866283536</v>
      </c>
      <c r="H27" s="22"/>
    </row>
    <row r="28" spans="1:8" ht="15.75">
      <c r="A28" s="21">
        <v>2.3</v>
      </c>
      <c r="B28" s="30" t="s">
        <v>85</v>
      </c>
      <c r="C28" s="31" t="s">
        <v>4</v>
      </c>
      <c r="D28" s="32">
        <v>85670.34</v>
      </c>
      <c r="E28" s="33">
        <v>17055.89</v>
      </c>
      <c r="F28" s="33">
        <v>16542.22</v>
      </c>
      <c r="G28" s="34">
        <f t="shared" si="0"/>
        <v>96.98831312819209</v>
      </c>
      <c r="H28" s="22"/>
    </row>
    <row r="29" spans="1:8" ht="30">
      <c r="A29" s="21"/>
      <c r="B29" s="30" t="s">
        <v>146</v>
      </c>
      <c r="C29" s="31" t="s">
        <v>4</v>
      </c>
      <c r="D29" s="32"/>
      <c r="E29" s="33"/>
      <c r="F29" s="33">
        <v>2617.57</v>
      </c>
      <c r="G29" s="34"/>
      <c r="H29" s="36" t="s">
        <v>156</v>
      </c>
    </row>
    <row r="30" spans="1:8" ht="15.75">
      <c r="A30" s="21">
        <v>3</v>
      </c>
      <c r="B30" s="30" t="s">
        <v>13</v>
      </c>
      <c r="C30" s="31" t="s">
        <v>4</v>
      </c>
      <c r="D30" s="32">
        <v>217973.65</v>
      </c>
      <c r="E30" s="33">
        <v>43594.55</v>
      </c>
      <c r="F30" s="33">
        <v>43599</v>
      </c>
      <c r="G30" s="34">
        <f t="shared" si="0"/>
        <v>100.01020769798059</v>
      </c>
      <c r="H30" s="22"/>
    </row>
    <row r="31" spans="1:8" ht="15.75">
      <c r="A31" s="21">
        <v>4</v>
      </c>
      <c r="B31" s="30" t="s">
        <v>86</v>
      </c>
      <c r="C31" s="31" t="s">
        <v>4</v>
      </c>
      <c r="D31" s="32">
        <f>D32+D33</f>
        <v>2240701</v>
      </c>
      <c r="E31" s="33">
        <f>E32+E33</f>
        <v>470969</v>
      </c>
      <c r="F31" s="33">
        <f>F32+F33</f>
        <v>491912.2</v>
      </c>
      <c r="G31" s="34">
        <f t="shared" si="0"/>
        <v>104.44683195709273</v>
      </c>
      <c r="H31" s="22"/>
    </row>
    <row r="32" spans="1:8" ht="45">
      <c r="A32" s="21">
        <v>4.1</v>
      </c>
      <c r="B32" s="30" t="s">
        <v>87</v>
      </c>
      <c r="C32" s="31" t="s">
        <v>4</v>
      </c>
      <c r="D32" s="32">
        <v>1225794</v>
      </c>
      <c r="E32" s="33">
        <v>277063</v>
      </c>
      <c r="F32" s="33">
        <v>298006.2</v>
      </c>
      <c r="G32" s="34">
        <f t="shared" si="0"/>
        <v>107.55900282607205</v>
      </c>
      <c r="H32" s="35" t="s">
        <v>134</v>
      </c>
    </row>
    <row r="33" spans="1:8" ht="15.75">
      <c r="A33" s="21">
        <v>4.2</v>
      </c>
      <c r="B33" s="37" t="s">
        <v>14</v>
      </c>
      <c r="C33" s="31" t="s">
        <v>4</v>
      </c>
      <c r="D33" s="32">
        <v>1014907</v>
      </c>
      <c r="E33" s="33">
        <v>193906</v>
      </c>
      <c r="F33" s="33">
        <v>193906</v>
      </c>
      <c r="G33" s="34">
        <f t="shared" si="0"/>
        <v>100</v>
      </c>
      <c r="H33" s="35"/>
    </row>
    <row r="34" spans="1:8" ht="15.75">
      <c r="A34" s="21">
        <v>5</v>
      </c>
      <c r="B34" s="30" t="s">
        <v>105</v>
      </c>
      <c r="C34" s="31" t="s">
        <v>4</v>
      </c>
      <c r="D34" s="32">
        <f>D36+D37+D38+D39+D40+D41+D43+D44+D35+D42</f>
        <v>92755.92</v>
      </c>
      <c r="E34" s="33">
        <f>E36+E37+E38+E39+E40+E41+E43+E44+E35+E42</f>
        <v>33631.98</v>
      </c>
      <c r="F34" s="33">
        <f>F36+F37+F38+F39+F40+F41+F43+F44+F35+F42</f>
        <v>31794.61</v>
      </c>
      <c r="G34" s="34">
        <f t="shared" si="0"/>
        <v>94.5368366655784</v>
      </c>
      <c r="H34" s="22"/>
    </row>
    <row r="35" spans="1:8" ht="45">
      <c r="A35" s="21">
        <v>5.1</v>
      </c>
      <c r="B35" s="37" t="s">
        <v>64</v>
      </c>
      <c r="C35" s="31" t="s">
        <v>4</v>
      </c>
      <c r="D35" s="32">
        <v>103.51</v>
      </c>
      <c r="E35" s="33">
        <v>20.61</v>
      </c>
      <c r="F35" s="33">
        <v>0</v>
      </c>
      <c r="G35" s="34">
        <f t="shared" si="0"/>
        <v>0</v>
      </c>
      <c r="H35" s="35"/>
    </row>
    <row r="36" spans="1:8" ht="51" customHeight="1">
      <c r="A36" s="21">
        <v>5.2</v>
      </c>
      <c r="B36" s="37" t="s">
        <v>15</v>
      </c>
      <c r="C36" s="31" t="s">
        <v>4</v>
      </c>
      <c r="D36" s="32">
        <v>1445.16</v>
      </c>
      <c r="E36" s="33">
        <v>289.03</v>
      </c>
      <c r="F36" s="33">
        <v>224.22</v>
      </c>
      <c r="G36" s="34">
        <f t="shared" si="0"/>
        <v>77.5767221395703</v>
      </c>
      <c r="H36" s="36" t="s">
        <v>153</v>
      </c>
    </row>
    <row r="37" spans="1:8" ht="15.75">
      <c r="A37" s="21">
        <v>5.3</v>
      </c>
      <c r="B37" s="30" t="s">
        <v>16</v>
      </c>
      <c r="C37" s="31" t="s">
        <v>4</v>
      </c>
      <c r="D37" s="32">
        <v>40029</v>
      </c>
      <c r="E37" s="33">
        <v>13343</v>
      </c>
      <c r="F37" s="33">
        <v>13343</v>
      </c>
      <c r="G37" s="34">
        <f t="shared" si="0"/>
        <v>100</v>
      </c>
      <c r="H37" s="22"/>
    </row>
    <row r="38" spans="1:8" ht="15.75">
      <c r="A38" s="21">
        <v>5.4</v>
      </c>
      <c r="B38" s="30" t="s">
        <v>17</v>
      </c>
      <c r="C38" s="31" t="s">
        <v>4</v>
      </c>
      <c r="D38" s="32">
        <v>2303.58</v>
      </c>
      <c r="E38" s="33">
        <v>767.86</v>
      </c>
      <c r="F38" s="33">
        <v>767.86</v>
      </c>
      <c r="G38" s="34">
        <f t="shared" si="0"/>
        <v>100</v>
      </c>
      <c r="H38" s="22"/>
    </row>
    <row r="39" spans="1:8" ht="15.75">
      <c r="A39" s="21">
        <v>5.5</v>
      </c>
      <c r="B39" s="37" t="s">
        <v>18</v>
      </c>
      <c r="C39" s="31" t="s">
        <v>4</v>
      </c>
      <c r="D39" s="32"/>
      <c r="E39" s="33"/>
      <c r="F39" s="33"/>
      <c r="G39" s="34"/>
      <c r="H39" s="22"/>
    </row>
    <row r="40" spans="1:8" ht="45">
      <c r="A40" s="21">
        <v>5.6</v>
      </c>
      <c r="B40" s="37" t="s">
        <v>19</v>
      </c>
      <c r="C40" s="31" t="s">
        <v>4</v>
      </c>
      <c r="D40" s="32">
        <v>8380.17</v>
      </c>
      <c r="E40" s="33">
        <v>1643.75</v>
      </c>
      <c r="F40" s="33">
        <v>1445.87</v>
      </c>
      <c r="G40" s="34">
        <f t="shared" si="0"/>
        <v>87.96167300380228</v>
      </c>
      <c r="H40" s="35" t="s">
        <v>154</v>
      </c>
    </row>
    <row r="41" spans="1:8" ht="30">
      <c r="A41" s="21">
        <v>5.7</v>
      </c>
      <c r="B41" s="37" t="s">
        <v>20</v>
      </c>
      <c r="C41" s="31" t="s">
        <v>4</v>
      </c>
      <c r="D41" s="32">
        <v>900</v>
      </c>
      <c r="E41" s="33">
        <v>900</v>
      </c>
      <c r="F41" s="33">
        <v>450</v>
      </c>
      <c r="G41" s="34">
        <f t="shared" si="0"/>
        <v>50</v>
      </c>
      <c r="H41" s="36" t="s">
        <v>155</v>
      </c>
    </row>
    <row r="42" spans="1:8" ht="30">
      <c r="A42" s="21">
        <v>5.8</v>
      </c>
      <c r="B42" s="37" t="s">
        <v>118</v>
      </c>
      <c r="C42" s="31"/>
      <c r="D42" s="32">
        <v>1200</v>
      </c>
      <c r="E42" s="33">
        <v>1200</v>
      </c>
      <c r="F42" s="33">
        <v>376.5</v>
      </c>
      <c r="G42" s="34">
        <f t="shared" si="0"/>
        <v>31.375</v>
      </c>
      <c r="H42" s="36" t="s">
        <v>155</v>
      </c>
    </row>
    <row r="43" spans="1:8" ht="30">
      <c r="A43" s="21">
        <v>5.9</v>
      </c>
      <c r="B43" s="37" t="s">
        <v>21</v>
      </c>
      <c r="C43" s="31" t="s">
        <v>4</v>
      </c>
      <c r="D43" s="32">
        <v>17538.26</v>
      </c>
      <c r="E43" s="33">
        <v>11309.94</v>
      </c>
      <c r="F43" s="33">
        <v>9400.01</v>
      </c>
      <c r="G43" s="34">
        <f t="shared" si="0"/>
        <v>83.11281934298502</v>
      </c>
      <c r="H43" s="35" t="s">
        <v>135</v>
      </c>
    </row>
    <row r="44" spans="1:8" ht="15.75">
      <c r="A44" s="21">
        <v>6</v>
      </c>
      <c r="B44" s="38" t="s">
        <v>104</v>
      </c>
      <c r="C44" s="31" t="s">
        <v>4</v>
      </c>
      <c r="D44" s="32">
        <f>D45+D46+D47+D48+D49+D50+D51</f>
        <v>20856.24</v>
      </c>
      <c r="E44" s="33">
        <f>E45+E46+E47+E48+E49+E50+E51</f>
        <v>4157.79</v>
      </c>
      <c r="F44" s="33">
        <f>SUM(F45:F55)</f>
        <v>5787.15</v>
      </c>
      <c r="G44" s="34">
        <f t="shared" si="0"/>
        <v>139.18812638444942</v>
      </c>
      <c r="H44" s="22"/>
    </row>
    <row r="45" spans="1:8" ht="81" customHeight="1">
      <c r="A45" s="21">
        <v>6.1</v>
      </c>
      <c r="B45" s="37" t="s">
        <v>22</v>
      </c>
      <c r="C45" s="31" t="s">
        <v>4</v>
      </c>
      <c r="D45" s="32">
        <v>2282.87</v>
      </c>
      <c r="E45" s="33">
        <v>454.49</v>
      </c>
      <c r="F45" s="33">
        <v>2068.64</v>
      </c>
      <c r="G45" s="34">
        <f t="shared" si="0"/>
        <v>455.1563290721468</v>
      </c>
      <c r="H45" s="35" t="s">
        <v>133</v>
      </c>
    </row>
    <row r="46" spans="1:8" ht="30">
      <c r="A46" s="21">
        <v>6.2</v>
      </c>
      <c r="B46" s="37" t="s">
        <v>69</v>
      </c>
      <c r="C46" s="31" t="s">
        <v>4</v>
      </c>
      <c r="D46" s="32">
        <v>400</v>
      </c>
      <c r="E46" s="33">
        <v>80</v>
      </c>
      <c r="F46" s="33">
        <v>68</v>
      </c>
      <c r="G46" s="34">
        <f t="shared" si="0"/>
        <v>85</v>
      </c>
      <c r="H46" s="35" t="s">
        <v>135</v>
      </c>
    </row>
    <row r="47" spans="1:8" ht="30">
      <c r="A47" s="21">
        <v>6.3</v>
      </c>
      <c r="B47" s="37" t="s">
        <v>67</v>
      </c>
      <c r="C47" s="31" t="s">
        <v>4</v>
      </c>
      <c r="D47" s="32">
        <v>2559.1</v>
      </c>
      <c r="E47" s="33">
        <v>511.82</v>
      </c>
      <c r="F47" s="33">
        <v>422.99</v>
      </c>
      <c r="G47" s="34">
        <f t="shared" si="0"/>
        <v>82.64428900785433</v>
      </c>
      <c r="H47" s="35" t="s">
        <v>135</v>
      </c>
    </row>
    <row r="48" spans="1:8" ht="15.75">
      <c r="A48" s="21">
        <v>6.4</v>
      </c>
      <c r="B48" s="37" t="s">
        <v>60</v>
      </c>
      <c r="C48" s="31" t="s">
        <v>4</v>
      </c>
      <c r="D48" s="32">
        <v>11825.94</v>
      </c>
      <c r="E48" s="33">
        <v>2354.4</v>
      </c>
      <c r="F48" s="33">
        <v>2225.66</v>
      </c>
      <c r="G48" s="34">
        <f t="shared" si="0"/>
        <v>94.5319401970778</v>
      </c>
      <c r="H48" s="22"/>
    </row>
    <row r="49" spans="1:8" ht="15.75">
      <c r="A49" s="21">
        <v>6.5</v>
      </c>
      <c r="B49" s="37" t="s">
        <v>61</v>
      </c>
      <c r="C49" s="31" t="s">
        <v>4</v>
      </c>
      <c r="D49" s="32">
        <v>638.33</v>
      </c>
      <c r="E49" s="33">
        <v>127.08</v>
      </c>
      <c r="F49" s="33">
        <v>127</v>
      </c>
      <c r="G49" s="34">
        <f t="shared" si="0"/>
        <v>99.93704752911552</v>
      </c>
      <c r="H49" s="22"/>
    </row>
    <row r="50" spans="1:8" ht="15.75">
      <c r="A50" s="21">
        <v>6.6</v>
      </c>
      <c r="B50" s="37" t="s">
        <v>68</v>
      </c>
      <c r="C50" s="31" t="s">
        <v>4</v>
      </c>
      <c r="D50" s="32">
        <v>3150</v>
      </c>
      <c r="E50" s="33">
        <v>630</v>
      </c>
      <c r="F50" s="33">
        <v>654.86</v>
      </c>
      <c r="G50" s="34">
        <f t="shared" si="0"/>
        <v>103.94603174603175</v>
      </c>
      <c r="H50" s="35"/>
    </row>
    <row r="51" spans="1:8" ht="15.75">
      <c r="A51" s="21">
        <v>6.7</v>
      </c>
      <c r="B51" s="37" t="s">
        <v>122</v>
      </c>
      <c r="C51" s="31" t="s">
        <v>4</v>
      </c>
      <c r="D51" s="32"/>
      <c r="E51" s="33"/>
      <c r="F51" s="33"/>
      <c r="G51" s="34"/>
      <c r="H51" s="35"/>
    </row>
    <row r="52" spans="1:8" ht="15.75">
      <c r="A52" s="21">
        <v>6.8</v>
      </c>
      <c r="B52" s="37" t="s">
        <v>123</v>
      </c>
      <c r="C52" s="31" t="s">
        <v>4</v>
      </c>
      <c r="D52" s="32"/>
      <c r="E52" s="33"/>
      <c r="F52" s="33"/>
      <c r="G52" s="34"/>
      <c r="H52" s="35"/>
    </row>
    <row r="53" spans="1:8" ht="15.75">
      <c r="A53" s="21">
        <v>6.9</v>
      </c>
      <c r="B53" s="37" t="s">
        <v>124</v>
      </c>
      <c r="C53" s="31" t="s">
        <v>4</v>
      </c>
      <c r="D53" s="32"/>
      <c r="E53" s="33"/>
      <c r="F53" s="33"/>
      <c r="G53" s="34"/>
      <c r="H53" s="35"/>
    </row>
    <row r="54" spans="1:8" ht="15.75">
      <c r="A54" s="39">
        <v>6.1</v>
      </c>
      <c r="B54" s="37" t="s">
        <v>163</v>
      </c>
      <c r="C54" s="31" t="s">
        <v>4</v>
      </c>
      <c r="D54" s="32"/>
      <c r="E54" s="33"/>
      <c r="F54" s="33"/>
      <c r="G54" s="34"/>
      <c r="H54" s="35"/>
    </row>
    <row r="55" spans="1:8" ht="60">
      <c r="A55" s="39">
        <v>6.11</v>
      </c>
      <c r="B55" s="37" t="s">
        <v>147</v>
      </c>
      <c r="C55" s="31" t="s">
        <v>4</v>
      </c>
      <c r="D55" s="32"/>
      <c r="E55" s="33"/>
      <c r="F55" s="33">
        <v>220</v>
      </c>
      <c r="G55" s="34"/>
      <c r="H55" s="35" t="s">
        <v>136</v>
      </c>
    </row>
    <row r="56" spans="1:8" ht="29.25">
      <c r="A56" s="21" t="s">
        <v>23</v>
      </c>
      <c r="B56" s="40" t="s">
        <v>90</v>
      </c>
      <c r="C56" s="26" t="s">
        <v>50</v>
      </c>
      <c r="D56" s="27">
        <f>D57</f>
        <v>516562.73</v>
      </c>
      <c r="E56" s="27">
        <f>E57</f>
        <v>101913.59000000003</v>
      </c>
      <c r="F56" s="28">
        <f>F57</f>
        <v>125679.97654999999</v>
      </c>
      <c r="G56" s="29">
        <f aca="true" t="shared" si="1" ref="G56:G93">F56/E56%</f>
        <v>123.3201347828096</v>
      </c>
      <c r="H56" s="22"/>
    </row>
    <row r="57" spans="1:8" ht="30">
      <c r="A57" s="21">
        <v>6</v>
      </c>
      <c r="B57" s="37" t="s">
        <v>89</v>
      </c>
      <c r="C57" s="31" t="s">
        <v>4</v>
      </c>
      <c r="D57" s="32">
        <f>D58+D64+D65+D66+D68+D69+D70+D71+D72+D73+D74+D75+D76+D77+D78+D79+D87</f>
        <v>516562.73</v>
      </c>
      <c r="E57" s="32">
        <f>E58+E64+E65+E66+E68+E69+E70+E71+E72+E73+E74+E75+E76+E77+E78+E79+E87</f>
        <v>101913.59000000003</v>
      </c>
      <c r="F57" s="33">
        <f>F58+F64+F65+F66+F67+F68+F69+F70+F71+F72+F73+F74+F75+F76+F77+F78+F79+F87</f>
        <v>125679.97654999999</v>
      </c>
      <c r="G57" s="34">
        <f t="shared" si="1"/>
        <v>123.3201347828096</v>
      </c>
      <c r="H57" s="22"/>
    </row>
    <row r="58" spans="1:8" ht="15.75">
      <c r="A58" s="21">
        <v>6.1</v>
      </c>
      <c r="B58" s="37" t="s">
        <v>109</v>
      </c>
      <c r="C58" s="31" t="s">
        <v>4</v>
      </c>
      <c r="D58" s="32">
        <f>D59+D60+D61+D62+D63</f>
        <v>22947.269999999997</v>
      </c>
      <c r="E58" s="32">
        <f>E59+E60+E61+E62+E63</f>
        <v>4836.26</v>
      </c>
      <c r="F58" s="33">
        <f>F59+F60+F61+F62+F63</f>
        <v>3745.3999999999996</v>
      </c>
      <c r="G58" s="34">
        <f t="shared" si="1"/>
        <v>77.44414072030867</v>
      </c>
      <c r="H58" s="22"/>
    </row>
    <row r="59" spans="1:8" ht="81.75" customHeight="1">
      <c r="A59" s="21" t="s">
        <v>24</v>
      </c>
      <c r="B59" s="37" t="s">
        <v>6</v>
      </c>
      <c r="C59" s="31" t="s">
        <v>4</v>
      </c>
      <c r="D59" s="32">
        <v>1430.54</v>
      </c>
      <c r="E59" s="33">
        <v>280.6</v>
      </c>
      <c r="F59" s="33">
        <v>712.27</v>
      </c>
      <c r="G59" s="34">
        <f t="shared" si="1"/>
        <v>253.8382038488952</v>
      </c>
      <c r="H59" s="35" t="s">
        <v>133</v>
      </c>
    </row>
    <row r="60" spans="1:8" ht="81.75" customHeight="1">
      <c r="A60" s="21" t="s">
        <v>25</v>
      </c>
      <c r="B60" s="37" t="s">
        <v>7</v>
      </c>
      <c r="C60" s="31" t="s">
        <v>4</v>
      </c>
      <c r="D60" s="32">
        <v>1737.58</v>
      </c>
      <c r="E60" s="33">
        <v>340.82</v>
      </c>
      <c r="F60" s="33">
        <v>1209.5</v>
      </c>
      <c r="G60" s="34">
        <f t="shared" si="1"/>
        <v>354.8794084854175</v>
      </c>
      <c r="H60" s="35" t="s">
        <v>133</v>
      </c>
    </row>
    <row r="61" spans="1:8" ht="30">
      <c r="A61" s="21" t="s">
        <v>26</v>
      </c>
      <c r="B61" s="37" t="s">
        <v>8</v>
      </c>
      <c r="C61" s="31" t="s">
        <v>4</v>
      </c>
      <c r="D61" s="32">
        <v>16240.36</v>
      </c>
      <c r="E61" s="33">
        <v>3510.84</v>
      </c>
      <c r="F61" s="33">
        <v>1303.01</v>
      </c>
      <c r="G61" s="34">
        <f t="shared" si="1"/>
        <v>37.113910061409804</v>
      </c>
      <c r="H61" s="35" t="s">
        <v>135</v>
      </c>
    </row>
    <row r="62" spans="1:8" ht="30">
      <c r="A62" s="21" t="s">
        <v>27</v>
      </c>
      <c r="B62" s="37" t="s">
        <v>10</v>
      </c>
      <c r="C62" s="31" t="s">
        <v>4</v>
      </c>
      <c r="D62" s="32">
        <v>890.46</v>
      </c>
      <c r="E62" s="33">
        <v>176.75</v>
      </c>
      <c r="F62" s="33">
        <v>108.58</v>
      </c>
      <c r="G62" s="34">
        <f t="shared" si="1"/>
        <v>61.43140028288543</v>
      </c>
      <c r="H62" s="35" t="s">
        <v>135</v>
      </c>
    </row>
    <row r="63" spans="1:8" ht="30">
      <c r="A63" s="21" t="s">
        <v>91</v>
      </c>
      <c r="B63" s="37" t="s">
        <v>9</v>
      </c>
      <c r="C63" s="31" t="s">
        <v>4</v>
      </c>
      <c r="D63" s="32">
        <v>2648.33</v>
      </c>
      <c r="E63" s="33">
        <v>527.25</v>
      </c>
      <c r="F63" s="33">
        <v>412.04</v>
      </c>
      <c r="G63" s="34">
        <f t="shared" si="1"/>
        <v>78.1488857278331</v>
      </c>
      <c r="H63" s="35" t="s">
        <v>135</v>
      </c>
    </row>
    <row r="64" spans="1:8" ht="30">
      <c r="A64" s="21">
        <v>6.2</v>
      </c>
      <c r="B64" s="37" t="s">
        <v>28</v>
      </c>
      <c r="C64" s="31" t="s">
        <v>4</v>
      </c>
      <c r="D64" s="32">
        <v>327376.42</v>
      </c>
      <c r="E64" s="33">
        <v>65176.62</v>
      </c>
      <c r="F64" s="33">
        <v>68416.89</v>
      </c>
      <c r="G64" s="34">
        <f t="shared" si="1"/>
        <v>104.97152199669145</v>
      </c>
      <c r="H64" s="35" t="s">
        <v>140</v>
      </c>
    </row>
    <row r="65" spans="1:8" ht="15.75">
      <c r="A65" s="21">
        <v>6.3</v>
      </c>
      <c r="B65" s="37" t="s">
        <v>11</v>
      </c>
      <c r="C65" s="31" t="s">
        <v>4</v>
      </c>
      <c r="D65" s="32">
        <v>12035.84</v>
      </c>
      <c r="E65" s="33">
        <v>2396.19</v>
      </c>
      <c r="F65" s="33">
        <v>2898.36</v>
      </c>
      <c r="G65" s="34">
        <f t="shared" si="1"/>
        <v>120.95701926808809</v>
      </c>
      <c r="H65" s="35" t="s">
        <v>140</v>
      </c>
    </row>
    <row r="66" spans="1:8" ht="15.75">
      <c r="A66" s="21">
        <v>6.4</v>
      </c>
      <c r="B66" s="37" t="s">
        <v>12</v>
      </c>
      <c r="C66" s="31" t="s">
        <v>4</v>
      </c>
      <c r="D66" s="32">
        <v>10014.55</v>
      </c>
      <c r="E66" s="33">
        <v>1993.76</v>
      </c>
      <c r="F66" s="33">
        <v>1931.13</v>
      </c>
      <c r="G66" s="34">
        <f t="shared" si="1"/>
        <v>96.85869914132093</v>
      </c>
      <c r="H66" s="35" t="s">
        <v>140</v>
      </c>
    </row>
    <row r="67" spans="1:8" ht="30">
      <c r="A67" s="21"/>
      <c r="B67" s="37" t="s">
        <v>148</v>
      </c>
      <c r="C67" s="31"/>
      <c r="D67" s="32"/>
      <c r="E67" s="33"/>
      <c r="F67" s="33">
        <v>297.29</v>
      </c>
      <c r="G67" s="34">
        <v>100</v>
      </c>
      <c r="H67" s="36" t="s">
        <v>156</v>
      </c>
    </row>
    <row r="68" spans="1:8" ht="30">
      <c r="A68" s="21">
        <v>6.5</v>
      </c>
      <c r="B68" s="37" t="s">
        <v>29</v>
      </c>
      <c r="C68" s="31" t="s">
        <v>4</v>
      </c>
      <c r="D68" s="32">
        <v>22356.99</v>
      </c>
      <c r="E68" s="33">
        <v>4452.1</v>
      </c>
      <c r="F68" s="33">
        <v>2051.35</v>
      </c>
      <c r="G68" s="34">
        <f t="shared" si="1"/>
        <v>46.076009074369395</v>
      </c>
      <c r="H68" s="36" t="s">
        <v>138</v>
      </c>
    </row>
    <row r="69" spans="1:8" ht="78" customHeight="1">
      <c r="A69" s="21">
        <v>6.6</v>
      </c>
      <c r="B69" s="37" t="s">
        <v>30</v>
      </c>
      <c r="C69" s="31" t="s">
        <v>4</v>
      </c>
      <c r="D69" s="32">
        <v>9538.5</v>
      </c>
      <c r="E69" s="33">
        <v>1899</v>
      </c>
      <c r="F69" s="33">
        <v>2777.84855</v>
      </c>
      <c r="G69" s="34">
        <f t="shared" si="1"/>
        <v>146.27954449710376</v>
      </c>
      <c r="H69" s="35" t="s">
        <v>133</v>
      </c>
    </row>
    <row r="70" spans="1:8" ht="15.75">
      <c r="A70" s="21">
        <v>6.7</v>
      </c>
      <c r="B70" s="37" t="s">
        <v>31</v>
      </c>
      <c r="C70" s="31" t="s">
        <v>4</v>
      </c>
      <c r="D70" s="32">
        <v>10118.05</v>
      </c>
      <c r="E70" s="33">
        <v>1856.58</v>
      </c>
      <c r="F70" s="33">
        <v>1889.3</v>
      </c>
      <c r="G70" s="34">
        <f t="shared" si="1"/>
        <v>101.76238029064193</v>
      </c>
      <c r="H70" s="22"/>
    </row>
    <row r="71" spans="1:8" ht="45">
      <c r="A71" s="21">
        <v>6.8</v>
      </c>
      <c r="B71" s="37" t="s">
        <v>32</v>
      </c>
      <c r="C71" s="31" t="s">
        <v>4</v>
      </c>
      <c r="D71" s="32">
        <v>2145.35</v>
      </c>
      <c r="E71" s="33">
        <v>429.07</v>
      </c>
      <c r="F71" s="33">
        <v>821.7</v>
      </c>
      <c r="G71" s="34">
        <f t="shared" si="1"/>
        <v>191.50721327522317</v>
      </c>
      <c r="H71" s="36" t="s">
        <v>157</v>
      </c>
    </row>
    <row r="72" spans="1:8" ht="84" customHeight="1">
      <c r="A72" s="21">
        <v>6.9</v>
      </c>
      <c r="B72" s="37" t="s">
        <v>33</v>
      </c>
      <c r="C72" s="31" t="s">
        <v>4</v>
      </c>
      <c r="D72" s="32">
        <v>933.9</v>
      </c>
      <c r="E72" s="33">
        <v>186.78</v>
      </c>
      <c r="F72" s="33">
        <v>424.42</v>
      </c>
      <c r="G72" s="34">
        <f t="shared" si="1"/>
        <v>227.2298961344898</v>
      </c>
      <c r="H72" s="35" t="s">
        <v>133</v>
      </c>
    </row>
    <row r="73" spans="1:8" ht="15.75">
      <c r="A73" s="21">
        <v>7</v>
      </c>
      <c r="B73" s="37" t="s">
        <v>34</v>
      </c>
      <c r="C73" s="31" t="s">
        <v>4</v>
      </c>
      <c r="D73" s="32">
        <v>2250</v>
      </c>
      <c r="E73" s="33">
        <v>450</v>
      </c>
      <c r="F73" s="33">
        <v>450</v>
      </c>
      <c r="G73" s="34">
        <f t="shared" si="1"/>
        <v>100</v>
      </c>
      <c r="H73" s="22"/>
    </row>
    <row r="74" spans="1:8" ht="79.5" customHeight="1">
      <c r="A74" s="21">
        <v>7.1</v>
      </c>
      <c r="B74" s="37" t="s">
        <v>62</v>
      </c>
      <c r="C74" s="31" t="s">
        <v>4</v>
      </c>
      <c r="D74" s="32">
        <v>16662.1</v>
      </c>
      <c r="E74" s="33">
        <v>3317.1</v>
      </c>
      <c r="F74" s="33">
        <v>13862</v>
      </c>
      <c r="G74" s="34">
        <f t="shared" si="1"/>
        <v>417.8951493774683</v>
      </c>
      <c r="H74" s="35" t="s">
        <v>133</v>
      </c>
    </row>
    <row r="75" spans="1:8" ht="30">
      <c r="A75" s="21">
        <v>7.2</v>
      </c>
      <c r="B75" s="37" t="s">
        <v>19</v>
      </c>
      <c r="C75" s="31" t="s">
        <v>4</v>
      </c>
      <c r="D75" s="32">
        <v>976.57</v>
      </c>
      <c r="E75" s="33">
        <v>191.55</v>
      </c>
      <c r="F75" s="33">
        <v>873.4</v>
      </c>
      <c r="G75" s="34">
        <f t="shared" si="1"/>
        <v>455.9645001305142</v>
      </c>
      <c r="H75" s="36" t="s">
        <v>157</v>
      </c>
    </row>
    <row r="76" spans="1:8" ht="15.75">
      <c r="A76" s="21">
        <v>7.3</v>
      </c>
      <c r="B76" s="37" t="s">
        <v>35</v>
      </c>
      <c r="C76" s="31" t="s">
        <v>4</v>
      </c>
      <c r="D76" s="32"/>
      <c r="E76" s="33"/>
      <c r="F76" s="33"/>
      <c r="G76" s="34"/>
      <c r="H76" s="22"/>
    </row>
    <row r="77" spans="1:8" ht="30">
      <c r="A77" s="21">
        <v>7.4</v>
      </c>
      <c r="B77" s="37" t="s">
        <v>68</v>
      </c>
      <c r="C77" s="31" t="s">
        <v>4</v>
      </c>
      <c r="D77" s="32">
        <v>184.83</v>
      </c>
      <c r="E77" s="33">
        <v>36.8</v>
      </c>
      <c r="F77" s="33">
        <v>16</v>
      </c>
      <c r="G77" s="34">
        <f t="shared" si="1"/>
        <v>43.47826086956522</v>
      </c>
      <c r="H77" s="35" t="s">
        <v>135</v>
      </c>
    </row>
    <row r="78" spans="1:8" ht="30">
      <c r="A78" s="21">
        <v>7.5</v>
      </c>
      <c r="B78" s="37" t="s">
        <v>66</v>
      </c>
      <c r="C78" s="31" t="s">
        <v>4</v>
      </c>
      <c r="D78" s="32">
        <v>2121.3</v>
      </c>
      <c r="E78" s="33">
        <v>424.26</v>
      </c>
      <c r="F78" s="33">
        <v>614.63</v>
      </c>
      <c r="G78" s="34">
        <f t="shared" si="1"/>
        <v>144.87106962711547</v>
      </c>
      <c r="H78" s="35" t="s">
        <v>137</v>
      </c>
    </row>
    <row r="79" spans="1:8" ht="15.75">
      <c r="A79" s="21">
        <v>7.6</v>
      </c>
      <c r="B79" s="37" t="s">
        <v>110</v>
      </c>
      <c r="C79" s="31" t="s">
        <v>4</v>
      </c>
      <c r="D79" s="32">
        <f>D80+D81+D82+D83+D84+D85</f>
        <v>60873.4</v>
      </c>
      <c r="E79" s="32">
        <f>E80+E81+E82+E83+E84+E85</f>
        <v>12078.08</v>
      </c>
      <c r="F79" s="33">
        <f>F80+F81+F82+F83+F84+F85+F86</f>
        <v>17083.138</v>
      </c>
      <c r="G79" s="34">
        <f t="shared" si="1"/>
        <v>141.43918569838914</v>
      </c>
      <c r="H79" s="22"/>
    </row>
    <row r="80" spans="1:8" ht="30">
      <c r="A80" s="21" t="s">
        <v>98</v>
      </c>
      <c r="B80" s="37" t="s">
        <v>36</v>
      </c>
      <c r="C80" s="31" t="s">
        <v>4</v>
      </c>
      <c r="D80" s="32">
        <v>2055</v>
      </c>
      <c r="E80" s="33">
        <v>411</v>
      </c>
      <c r="F80" s="33">
        <v>977.84</v>
      </c>
      <c r="G80" s="34">
        <f t="shared" si="1"/>
        <v>237.91727493917273</v>
      </c>
      <c r="H80" s="35" t="s">
        <v>139</v>
      </c>
    </row>
    <row r="81" spans="1:8" ht="30">
      <c r="A81" s="21" t="s">
        <v>99</v>
      </c>
      <c r="B81" s="37" t="s">
        <v>37</v>
      </c>
      <c r="C81" s="31" t="s">
        <v>4</v>
      </c>
      <c r="D81" s="32">
        <v>2831</v>
      </c>
      <c r="E81" s="33">
        <v>564</v>
      </c>
      <c r="F81" s="33">
        <v>607.24</v>
      </c>
      <c r="G81" s="34">
        <f t="shared" si="1"/>
        <v>107.66666666666667</v>
      </c>
      <c r="H81" s="35" t="s">
        <v>137</v>
      </c>
    </row>
    <row r="82" spans="1:8" ht="216.75" customHeight="1">
      <c r="A82" s="21" t="s">
        <v>100</v>
      </c>
      <c r="B82" s="37" t="s">
        <v>38</v>
      </c>
      <c r="C82" s="31" t="s">
        <v>4</v>
      </c>
      <c r="D82" s="32">
        <v>34132</v>
      </c>
      <c r="E82" s="33">
        <v>6732</v>
      </c>
      <c r="F82" s="33">
        <v>10532.928</v>
      </c>
      <c r="G82" s="34">
        <f t="shared" si="1"/>
        <v>156.46060606060607</v>
      </c>
      <c r="H82" s="35" t="s">
        <v>158</v>
      </c>
    </row>
    <row r="83" spans="1:8" ht="78.75" customHeight="1">
      <c r="A83" s="21" t="s">
        <v>101</v>
      </c>
      <c r="B83" s="37" t="s">
        <v>39</v>
      </c>
      <c r="C83" s="31" t="s">
        <v>4</v>
      </c>
      <c r="D83" s="32">
        <v>690</v>
      </c>
      <c r="E83" s="33">
        <v>138</v>
      </c>
      <c r="F83" s="33">
        <v>45.52</v>
      </c>
      <c r="G83" s="34">
        <f t="shared" si="1"/>
        <v>32.98550724637682</v>
      </c>
      <c r="H83" s="35" t="s">
        <v>133</v>
      </c>
    </row>
    <row r="84" spans="1:8" ht="30">
      <c r="A84" s="21" t="s">
        <v>102</v>
      </c>
      <c r="B84" s="37" t="s">
        <v>40</v>
      </c>
      <c r="C84" s="31" t="s">
        <v>4</v>
      </c>
      <c r="D84" s="32">
        <v>18855.4</v>
      </c>
      <c r="E84" s="33">
        <v>3771.08</v>
      </c>
      <c r="F84" s="33">
        <v>3928.16</v>
      </c>
      <c r="G84" s="34">
        <f t="shared" si="1"/>
        <v>104.16538498255142</v>
      </c>
      <c r="H84" s="36"/>
    </row>
    <row r="85" spans="1:8" ht="15.75">
      <c r="A85" s="21" t="s">
        <v>103</v>
      </c>
      <c r="B85" s="37" t="s">
        <v>41</v>
      </c>
      <c r="C85" s="31" t="s">
        <v>4</v>
      </c>
      <c r="D85" s="32">
        <v>2310</v>
      </c>
      <c r="E85" s="33">
        <v>462</v>
      </c>
      <c r="F85" s="33">
        <v>442.04</v>
      </c>
      <c r="G85" s="34">
        <f t="shared" si="1"/>
        <v>95.67965367965368</v>
      </c>
      <c r="H85" s="22"/>
    </row>
    <row r="86" spans="1:8" ht="68.25" customHeight="1">
      <c r="A86" s="21" t="s">
        <v>125</v>
      </c>
      <c r="B86" s="37" t="s">
        <v>149</v>
      </c>
      <c r="C86" s="31" t="s">
        <v>4</v>
      </c>
      <c r="D86" s="32"/>
      <c r="E86" s="33"/>
      <c r="F86" s="33">
        <v>549.41</v>
      </c>
      <c r="G86" s="34"/>
      <c r="H86" s="35" t="s">
        <v>136</v>
      </c>
    </row>
    <row r="87" spans="1:8" ht="15.75">
      <c r="A87" s="21">
        <v>7.7</v>
      </c>
      <c r="B87" s="37" t="s">
        <v>111</v>
      </c>
      <c r="C87" s="31" t="s">
        <v>4</v>
      </c>
      <c r="D87" s="32">
        <f>D88+D89+D90+D91+D92+D93</f>
        <v>16027.66</v>
      </c>
      <c r="E87" s="32">
        <f>E88+E89+E90+E91+E92+E93</f>
        <v>2189.44</v>
      </c>
      <c r="F87" s="33">
        <f>SUM(F88:F97)</f>
        <v>7527.120000000001</v>
      </c>
      <c r="G87" s="34">
        <f t="shared" si="1"/>
        <v>343.7920198772289</v>
      </c>
      <c r="H87" s="22"/>
    </row>
    <row r="88" spans="1:8" ht="60">
      <c r="A88" s="21" t="s">
        <v>92</v>
      </c>
      <c r="B88" s="37" t="s">
        <v>42</v>
      </c>
      <c r="C88" s="31" t="s">
        <v>4</v>
      </c>
      <c r="D88" s="32">
        <v>9587.26</v>
      </c>
      <c r="E88" s="33">
        <v>1880.52</v>
      </c>
      <c r="F88" s="33">
        <v>5984.1</v>
      </c>
      <c r="G88" s="34">
        <f t="shared" si="1"/>
        <v>318.2151745261949</v>
      </c>
      <c r="H88" s="35" t="s">
        <v>133</v>
      </c>
    </row>
    <row r="89" spans="1:8" ht="15.75">
      <c r="A89" s="21" t="s">
        <v>93</v>
      </c>
      <c r="B89" s="37" t="s">
        <v>119</v>
      </c>
      <c r="C89" s="31" t="s">
        <v>4</v>
      </c>
      <c r="D89" s="32">
        <v>493</v>
      </c>
      <c r="E89" s="33"/>
      <c r="F89" s="33"/>
      <c r="G89" s="34"/>
      <c r="H89" s="35"/>
    </row>
    <row r="90" spans="1:8" ht="30">
      <c r="A90" s="21" t="s">
        <v>94</v>
      </c>
      <c r="B90" s="37" t="s">
        <v>43</v>
      </c>
      <c r="C90" s="31" t="s">
        <v>4</v>
      </c>
      <c r="D90" s="32">
        <v>615.5</v>
      </c>
      <c r="E90" s="33">
        <v>122.54</v>
      </c>
      <c r="F90" s="33">
        <v>12.68</v>
      </c>
      <c r="G90" s="41">
        <f t="shared" si="1"/>
        <v>10.34764158642076</v>
      </c>
      <c r="H90" s="42" t="s">
        <v>135</v>
      </c>
    </row>
    <row r="91" spans="1:8" ht="86.25" customHeight="1">
      <c r="A91" s="21" t="s">
        <v>95</v>
      </c>
      <c r="B91" s="37" t="s">
        <v>44</v>
      </c>
      <c r="C91" s="31" t="s">
        <v>4</v>
      </c>
      <c r="D91" s="32">
        <v>691.9</v>
      </c>
      <c r="E91" s="33">
        <v>138.38</v>
      </c>
      <c r="F91" s="33">
        <v>183.6</v>
      </c>
      <c r="G91" s="34">
        <f t="shared" si="1"/>
        <v>132.67813267813267</v>
      </c>
      <c r="H91" s="35" t="s">
        <v>133</v>
      </c>
    </row>
    <row r="92" spans="1:8" ht="15.75">
      <c r="A92" s="21" t="s">
        <v>96</v>
      </c>
      <c r="B92" s="37" t="s">
        <v>112</v>
      </c>
      <c r="C92" s="31" t="s">
        <v>4</v>
      </c>
      <c r="D92" s="32">
        <v>4400</v>
      </c>
      <c r="E92" s="33"/>
      <c r="F92" s="33"/>
      <c r="G92" s="34"/>
      <c r="H92" s="22"/>
    </row>
    <row r="93" spans="1:8" ht="84" customHeight="1">
      <c r="A93" s="21" t="s">
        <v>97</v>
      </c>
      <c r="B93" s="37" t="s">
        <v>65</v>
      </c>
      <c r="C93" s="31" t="s">
        <v>4</v>
      </c>
      <c r="D93" s="32">
        <v>240</v>
      </c>
      <c r="E93" s="33">
        <v>48</v>
      </c>
      <c r="F93" s="33">
        <v>289.32</v>
      </c>
      <c r="G93" s="34">
        <f t="shared" si="1"/>
        <v>602.75</v>
      </c>
      <c r="H93" s="35" t="s">
        <v>133</v>
      </c>
    </row>
    <row r="94" spans="1:8" ht="72.75" customHeight="1">
      <c r="A94" s="21" t="s">
        <v>126</v>
      </c>
      <c r="B94" s="37" t="s">
        <v>127</v>
      </c>
      <c r="C94" s="31" t="s">
        <v>4</v>
      </c>
      <c r="D94" s="32"/>
      <c r="E94" s="33"/>
      <c r="F94" s="33">
        <v>600</v>
      </c>
      <c r="G94" s="34"/>
      <c r="H94" s="35" t="s">
        <v>136</v>
      </c>
    </row>
    <row r="95" spans="1:8" ht="72" customHeight="1">
      <c r="A95" s="21" t="s">
        <v>128</v>
      </c>
      <c r="B95" s="37" t="s">
        <v>129</v>
      </c>
      <c r="C95" s="31" t="s">
        <v>4</v>
      </c>
      <c r="D95" s="32"/>
      <c r="E95" s="33"/>
      <c r="F95" s="33">
        <v>49.8</v>
      </c>
      <c r="G95" s="34"/>
      <c r="H95" s="35" t="s">
        <v>136</v>
      </c>
    </row>
    <row r="96" spans="1:8" ht="60">
      <c r="A96" s="21" t="s">
        <v>130</v>
      </c>
      <c r="B96" s="37" t="s">
        <v>150</v>
      </c>
      <c r="C96" s="31" t="s">
        <v>4</v>
      </c>
      <c r="D96" s="32"/>
      <c r="E96" s="33"/>
      <c r="F96" s="33">
        <v>263.62</v>
      </c>
      <c r="G96" s="34"/>
      <c r="H96" s="35" t="s">
        <v>136</v>
      </c>
    </row>
    <row r="97" spans="1:8" ht="60">
      <c r="A97" s="21" t="s">
        <v>152</v>
      </c>
      <c r="B97" s="37" t="s">
        <v>151</v>
      </c>
      <c r="C97" s="31" t="s">
        <v>4</v>
      </c>
      <c r="D97" s="32"/>
      <c r="E97" s="33"/>
      <c r="F97" s="33">
        <v>144</v>
      </c>
      <c r="G97" s="34"/>
      <c r="H97" s="35" t="s">
        <v>136</v>
      </c>
    </row>
    <row r="98" spans="1:8" ht="29.25">
      <c r="A98" s="21" t="s">
        <v>45</v>
      </c>
      <c r="B98" s="40" t="s">
        <v>88</v>
      </c>
      <c r="C98" s="26" t="s">
        <v>50</v>
      </c>
      <c r="D98" s="27">
        <f>D18+D56</f>
        <v>6077542.119999999</v>
      </c>
      <c r="E98" s="27">
        <f>E18+E56</f>
        <v>1249053.6000000003</v>
      </c>
      <c r="F98" s="28">
        <f>F18+F56</f>
        <v>1310379.99655</v>
      </c>
      <c r="G98" s="29">
        <f>F98/E98%</f>
        <v>104.90982905377317</v>
      </c>
      <c r="H98" s="22"/>
    </row>
    <row r="99" spans="1:8" ht="30">
      <c r="A99" s="21" t="s">
        <v>46</v>
      </c>
      <c r="B99" s="30" t="s">
        <v>143</v>
      </c>
      <c r="C99" s="31" t="s">
        <v>50</v>
      </c>
      <c r="D99" s="32"/>
      <c r="E99" s="33"/>
      <c r="F99" s="33">
        <f>F100-F98</f>
        <v>9799.623450000072</v>
      </c>
      <c r="G99" s="34"/>
      <c r="H99" s="36" t="s">
        <v>161</v>
      </c>
    </row>
    <row r="100" spans="1:8" ht="144.75" customHeight="1">
      <c r="A100" s="21" t="s">
        <v>48</v>
      </c>
      <c r="B100" s="25" t="s">
        <v>47</v>
      </c>
      <c r="C100" s="26" t="s">
        <v>50</v>
      </c>
      <c r="D100" s="27">
        <v>6077542.12</v>
      </c>
      <c r="E100" s="27">
        <v>1249053.6</v>
      </c>
      <c r="F100" s="28">
        <v>1320179.62</v>
      </c>
      <c r="G100" s="29">
        <f>F100/E100%</f>
        <v>105.69439293878182</v>
      </c>
      <c r="H100" s="35" t="s">
        <v>162</v>
      </c>
    </row>
    <row r="101" spans="1:8" ht="60">
      <c r="A101" s="64" t="s">
        <v>51</v>
      </c>
      <c r="B101" s="68" t="s">
        <v>49</v>
      </c>
      <c r="C101" s="31" t="s">
        <v>165</v>
      </c>
      <c r="D101" s="43">
        <v>20402966</v>
      </c>
      <c r="E101" s="44">
        <v>4090371</v>
      </c>
      <c r="F101" s="44">
        <v>4440545</v>
      </c>
      <c r="G101" s="34">
        <f aca="true" t="shared" si="2" ref="G101:G110">F101/D101%</f>
        <v>21.764213105094623</v>
      </c>
      <c r="H101" s="35" t="s">
        <v>159</v>
      </c>
    </row>
    <row r="102" spans="1:8" ht="15.75">
      <c r="A102" s="64"/>
      <c r="B102" s="68"/>
      <c r="C102" s="31" t="s">
        <v>50</v>
      </c>
      <c r="D102" s="43">
        <v>6077542.12</v>
      </c>
      <c r="E102" s="44">
        <v>1249053.6</v>
      </c>
      <c r="F102" s="44">
        <v>1320179.62</v>
      </c>
      <c r="G102" s="34">
        <f t="shared" si="2"/>
        <v>21.722261959411973</v>
      </c>
      <c r="H102" s="22"/>
    </row>
    <row r="103" spans="1:8" ht="15.75">
      <c r="A103" s="64" t="s">
        <v>54</v>
      </c>
      <c r="B103" s="65" t="s">
        <v>52</v>
      </c>
      <c r="C103" s="31" t="s">
        <v>53</v>
      </c>
      <c r="D103" s="43">
        <v>17.6</v>
      </c>
      <c r="E103" s="44">
        <v>17.5</v>
      </c>
      <c r="F103" s="60">
        <v>17.75</v>
      </c>
      <c r="G103" s="34">
        <f t="shared" si="2"/>
        <v>100.85227272727272</v>
      </c>
      <c r="H103" s="22"/>
    </row>
    <row r="104" spans="1:8" ht="18">
      <c r="A104" s="64"/>
      <c r="B104" s="65"/>
      <c r="C104" s="31" t="s">
        <v>165</v>
      </c>
      <c r="D104" s="43">
        <v>3090194</v>
      </c>
      <c r="E104" s="44">
        <v>613109</v>
      </c>
      <c r="F104" s="60">
        <v>699230</v>
      </c>
      <c r="G104" s="34">
        <f t="shared" si="2"/>
        <v>22.627381970193458</v>
      </c>
      <c r="H104" s="22"/>
    </row>
    <row r="105" spans="1:8" ht="94.5" customHeight="1">
      <c r="A105" s="21" t="s">
        <v>114</v>
      </c>
      <c r="B105" s="37" t="s">
        <v>55</v>
      </c>
      <c r="C105" s="31" t="s">
        <v>166</v>
      </c>
      <c r="D105" s="45">
        <v>0.298</v>
      </c>
      <c r="E105" s="46">
        <v>0.305</v>
      </c>
      <c r="F105" s="47" t="s">
        <v>131</v>
      </c>
      <c r="G105" s="34"/>
      <c r="H105" s="35" t="s">
        <v>160</v>
      </c>
    </row>
    <row r="106" spans="1:8" ht="15.75">
      <c r="A106" s="21"/>
      <c r="B106" s="37" t="s">
        <v>56</v>
      </c>
      <c r="C106" s="31"/>
      <c r="D106" s="43"/>
      <c r="E106" s="44"/>
      <c r="F106" s="44"/>
      <c r="G106" s="34"/>
      <c r="H106" s="22"/>
    </row>
    <row r="107" spans="1:8" ht="30">
      <c r="A107" s="21" t="s">
        <v>113</v>
      </c>
      <c r="B107" s="37" t="s">
        <v>57</v>
      </c>
      <c r="C107" s="31" t="s">
        <v>63</v>
      </c>
      <c r="D107" s="43">
        <v>506</v>
      </c>
      <c r="E107" s="44"/>
      <c r="F107" s="44">
        <v>506</v>
      </c>
      <c r="G107" s="41">
        <f t="shared" si="2"/>
        <v>100.00000000000001</v>
      </c>
      <c r="H107" s="22"/>
    </row>
    <row r="108" spans="1:8" ht="15.75">
      <c r="A108" s="21"/>
      <c r="B108" s="37" t="s">
        <v>5</v>
      </c>
      <c r="C108" s="31"/>
      <c r="D108" s="43"/>
      <c r="E108" s="44"/>
      <c r="F108" s="44"/>
      <c r="G108" s="41"/>
      <c r="H108" s="22"/>
    </row>
    <row r="109" spans="1:8" ht="15.75">
      <c r="A109" s="21"/>
      <c r="B109" s="37" t="s">
        <v>58</v>
      </c>
      <c r="C109" s="31" t="s">
        <v>4</v>
      </c>
      <c r="D109" s="43">
        <v>473</v>
      </c>
      <c r="E109" s="44"/>
      <c r="F109" s="44">
        <v>473</v>
      </c>
      <c r="G109" s="41">
        <f t="shared" si="2"/>
        <v>99.99999999999999</v>
      </c>
      <c r="H109" s="22"/>
    </row>
    <row r="110" spans="1:8" ht="15.75">
      <c r="A110" s="21"/>
      <c r="B110" s="37" t="s">
        <v>59</v>
      </c>
      <c r="C110" s="31" t="s">
        <v>4</v>
      </c>
      <c r="D110" s="43">
        <v>33</v>
      </c>
      <c r="E110" s="44"/>
      <c r="F110" s="44">
        <v>33</v>
      </c>
      <c r="G110" s="41">
        <f t="shared" si="2"/>
        <v>100</v>
      </c>
      <c r="H110" s="22"/>
    </row>
    <row r="111" spans="1:8" ht="15.75">
      <c r="A111" s="48"/>
      <c r="B111" s="49"/>
      <c r="C111" s="50"/>
      <c r="D111" s="51"/>
      <c r="E111" s="52"/>
      <c r="F111" s="52"/>
      <c r="G111" s="17"/>
      <c r="H111" s="17"/>
    </row>
    <row r="112" spans="1:8" ht="15.75">
      <c r="A112" s="53"/>
      <c r="B112" s="54" t="s">
        <v>167</v>
      </c>
      <c r="C112" s="55"/>
      <c r="D112" s="56"/>
      <c r="E112" s="57"/>
      <c r="F112" s="57"/>
      <c r="G112" s="58"/>
      <c r="H112" s="17"/>
    </row>
    <row r="113" spans="1:8" ht="15.75">
      <c r="A113" s="53"/>
      <c r="B113" s="54" t="s">
        <v>168</v>
      </c>
      <c r="C113" s="55"/>
      <c r="D113" s="56"/>
      <c r="E113" s="57"/>
      <c r="F113" s="57"/>
      <c r="G113" s="58"/>
      <c r="H113" s="17"/>
    </row>
    <row r="114" spans="1:8" ht="15.75">
      <c r="A114" s="53"/>
      <c r="B114" s="54" t="s">
        <v>169</v>
      </c>
      <c r="C114" s="55"/>
      <c r="D114" s="56"/>
      <c r="E114" s="59"/>
      <c r="F114" s="59"/>
      <c r="G114" s="58"/>
      <c r="H114" s="17"/>
    </row>
    <row r="115" spans="1:8" ht="15.75">
      <c r="A115" s="53"/>
      <c r="B115" s="54" t="s">
        <v>170</v>
      </c>
      <c r="C115" s="55"/>
      <c r="D115" s="56"/>
      <c r="E115" s="59"/>
      <c r="F115" s="59"/>
      <c r="G115" s="58"/>
      <c r="H115" s="17"/>
    </row>
    <row r="116" spans="1:8" ht="15.75">
      <c r="A116" s="53"/>
      <c r="B116" s="54" t="s">
        <v>171</v>
      </c>
      <c r="C116" s="55"/>
      <c r="D116" s="56"/>
      <c r="E116" s="59"/>
      <c r="F116" s="59"/>
      <c r="G116" s="58"/>
      <c r="H116" s="17"/>
    </row>
    <row r="117" spans="1:8" ht="15.75">
      <c r="A117" s="53"/>
      <c r="B117" s="54" t="s">
        <v>172</v>
      </c>
      <c r="C117" s="55"/>
      <c r="D117" s="56"/>
      <c r="E117" s="59"/>
      <c r="F117" s="59"/>
      <c r="G117" s="58"/>
      <c r="H117" s="17"/>
    </row>
    <row r="118" spans="1:8" ht="15.75">
      <c r="A118" s="53"/>
      <c r="B118" s="54"/>
      <c r="C118" s="55"/>
      <c r="D118" s="56"/>
      <c r="E118" s="59"/>
      <c r="F118" s="59"/>
      <c r="G118" s="58"/>
      <c r="H118" s="17"/>
    </row>
    <row r="119" spans="1:8" ht="15.75">
      <c r="A119" s="53"/>
      <c r="B119" s="54" t="s">
        <v>117</v>
      </c>
      <c r="C119" s="55"/>
      <c r="D119" s="56"/>
      <c r="E119" s="57"/>
      <c r="F119" s="57"/>
      <c r="G119" s="58"/>
      <c r="H119" s="17"/>
    </row>
    <row r="120" spans="1:8" ht="15.75">
      <c r="A120" s="53"/>
      <c r="B120" s="54"/>
      <c r="C120" s="55"/>
      <c r="D120" s="56"/>
      <c r="E120" s="57"/>
      <c r="F120" s="57"/>
      <c r="G120" s="58"/>
      <c r="H120" s="17"/>
    </row>
    <row r="121" spans="1:8" ht="15.75">
      <c r="A121" s="53"/>
      <c r="B121" s="54" t="s">
        <v>116</v>
      </c>
      <c r="C121" s="55"/>
      <c r="D121" s="56"/>
      <c r="E121" s="57"/>
      <c r="F121" s="57"/>
      <c r="G121" s="58"/>
      <c r="H121" s="17"/>
    </row>
    <row r="122" spans="1:7" ht="15.75">
      <c r="A122" s="9"/>
      <c r="B122" s="8"/>
      <c r="C122" s="3"/>
      <c r="D122" s="2"/>
      <c r="E122" s="4"/>
      <c r="F122" s="4"/>
      <c r="G122" s="5"/>
    </row>
    <row r="123" spans="1:7" ht="15.75">
      <c r="A123" s="9"/>
      <c r="B123" s="8"/>
      <c r="C123" s="3"/>
      <c r="D123" s="2"/>
      <c r="E123" s="4"/>
      <c r="F123" s="4"/>
      <c r="G123" s="5"/>
    </row>
    <row r="124" spans="1:7" ht="15.75">
      <c r="A124" s="9"/>
      <c r="C124" s="3"/>
      <c r="D124" s="2"/>
      <c r="E124" s="10"/>
      <c r="F124" s="10"/>
      <c r="G124" s="5"/>
    </row>
    <row r="125" spans="1:7" ht="15.75">
      <c r="A125" s="9"/>
      <c r="B125" s="8"/>
      <c r="C125" s="3"/>
      <c r="D125" s="2"/>
      <c r="E125" s="10"/>
      <c r="F125" s="10"/>
      <c r="G125" s="5"/>
    </row>
    <row r="126" spans="1:7" ht="15.75">
      <c r="A126" s="9"/>
      <c r="B126" s="8"/>
      <c r="C126" s="3"/>
      <c r="D126" s="2"/>
      <c r="E126" s="4"/>
      <c r="F126" s="11"/>
      <c r="G126" s="5"/>
    </row>
    <row r="127" spans="1:7" ht="15.75">
      <c r="A127" s="9"/>
      <c r="B127" s="8"/>
      <c r="C127" s="3"/>
      <c r="D127" s="2"/>
      <c r="E127" s="4"/>
      <c r="F127" s="12"/>
      <c r="G127" s="5"/>
    </row>
    <row r="128" spans="1:7" ht="15.75">
      <c r="A128" s="9"/>
      <c r="B128" s="8"/>
      <c r="C128" s="3"/>
      <c r="D128" s="2"/>
      <c r="E128" s="4"/>
      <c r="F128" s="12"/>
      <c r="G128" s="5"/>
    </row>
    <row r="129" spans="1:7" ht="15.75">
      <c r="A129" s="9"/>
      <c r="B129" s="8"/>
      <c r="C129" s="3"/>
      <c r="D129" s="2"/>
      <c r="E129" s="4"/>
      <c r="F129" s="4"/>
      <c r="G129" s="5"/>
    </row>
    <row r="130" spans="1:7" ht="15.75">
      <c r="A130" s="9"/>
      <c r="B130" s="8"/>
      <c r="C130" s="3"/>
      <c r="D130" s="2"/>
      <c r="E130" s="4"/>
      <c r="F130" s="4"/>
      <c r="G130" s="5"/>
    </row>
    <row r="131" spans="1:7" ht="15.75">
      <c r="A131" s="9"/>
      <c r="B131" s="8"/>
      <c r="C131" s="3"/>
      <c r="D131" s="2"/>
      <c r="E131" s="4"/>
      <c r="F131" s="4"/>
      <c r="G131" s="5"/>
    </row>
    <row r="132" spans="1:7" ht="15.75">
      <c r="A132" s="9"/>
      <c r="B132" s="8"/>
      <c r="C132" s="3"/>
      <c r="D132" s="2"/>
      <c r="E132" s="4"/>
      <c r="F132" s="4"/>
      <c r="G132" s="5"/>
    </row>
    <row r="133" spans="3:7" ht="15.75">
      <c r="C133" s="5"/>
      <c r="D133" s="5"/>
      <c r="E133" s="6"/>
      <c r="F133" s="6"/>
      <c r="G133" s="5"/>
    </row>
    <row r="134" spans="3:7" ht="15.75">
      <c r="C134" s="5"/>
      <c r="D134" s="5"/>
      <c r="E134" s="6"/>
      <c r="F134" s="6"/>
      <c r="G134" s="5"/>
    </row>
  </sheetData>
  <sheetProtection/>
  <mergeCells count="15">
    <mergeCell ref="A103:A104"/>
    <mergeCell ref="B103:B104"/>
    <mergeCell ref="A9:H9"/>
    <mergeCell ref="A10:H10"/>
    <mergeCell ref="B12:F12"/>
    <mergeCell ref="B13:F13"/>
    <mergeCell ref="B14:F14"/>
    <mergeCell ref="A101:A102"/>
    <mergeCell ref="B101:B102"/>
    <mergeCell ref="A1:H1"/>
    <mergeCell ref="A2:H2"/>
    <mergeCell ref="A3:H3"/>
    <mergeCell ref="A4:H4"/>
    <mergeCell ref="A5:H5"/>
    <mergeCell ref="A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abc</cp:lastModifiedBy>
  <cp:lastPrinted>2018-04-28T02:00:40Z</cp:lastPrinted>
  <dcterms:created xsi:type="dcterms:W3CDTF">1996-10-08T23:32:33Z</dcterms:created>
  <dcterms:modified xsi:type="dcterms:W3CDTF">2018-05-10T10:14:49Z</dcterms:modified>
  <cp:category/>
  <cp:version/>
  <cp:contentType/>
  <cp:contentStatus/>
</cp:coreProperties>
</file>