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ОТЧЕТ1" sheetId="1" r:id="rId1"/>
    <sheet name="сведения" sheetId="2" r:id="rId2"/>
  </sheets>
  <calcPr calcId="124519"/>
</workbook>
</file>

<file path=xl/calcChain.xml><?xml version="1.0" encoding="utf-8"?>
<calcChain xmlns="http://schemas.openxmlformats.org/spreadsheetml/2006/main">
  <c r="E70" i="2"/>
  <c r="G69"/>
  <c r="G65"/>
  <c r="G64"/>
  <c r="G63"/>
  <c r="G62"/>
  <c r="G61"/>
  <c r="G59"/>
  <c r="F58"/>
  <c r="F45" s="1"/>
  <c r="F44" s="1"/>
  <c r="E58"/>
  <c r="G57"/>
  <c r="G56"/>
  <c r="G55"/>
  <c r="G54"/>
  <c r="G52"/>
  <c r="G51"/>
  <c r="G50"/>
  <c r="F50"/>
  <c r="E50"/>
  <c r="G49"/>
  <c r="G48"/>
  <c r="G47"/>
  <c r="F46"/>
  <c r="E46"/>
  <c r="G46" s="1"/>
  <c r="G43"/>
  <c r="G42"/>
  <c r="G41"/>
  <c r="G40"/>
  <c r="G39"/>
  <c r="G38"/>
  <c r="G37"/>
  <c r="G36"/>
  <c r="G35"/>
  <c r="G34"/>
  <c r="G33"/>
  <c r="G32"/>
  <c r="G31"/>
  <c r="G30"/>
  <c r="G29"/>
  <c r="G28"/>
  <c r="F27"/>
  <c r="E27"/>
  <c r="G27" s="1"/>
  <c r="G26"/>
  <c r="G25"/>
  <c r="F24"/>
  <c r="G24" s="1"/>
  <c r="E24"/>
  <c r="G23"/>
  <c r="G21"/>
  <c r="G20"/>
  <c r="G19"/>
  <c r="F19"/>
  <c r="E19"/>
  <c r="G18"/>
  <c r="G17"/>
  <c r="G16"/>
  <c r="F15"/>
  <c r="G15" s="1"/>
  <c r="E15"/>
  <c r="E14"/>
  <c r="F59" i="1"/>
  <c r="F51"/>
  <c r="F20"/>
  <c r="G19"/>
  <c r="G18"/>
  <c r="G17"/>
  <c r="E67"/>
  <c r="E28"/>
  <c r="E15" s="1"/>
  <c r="E20"/>
  <c r="G70"/>
  <c r="G55"/>
  <c r="G24"/>
  <c r="G66"/>
  <c r="G63"/>
  <c r="G62"/>
  <c r="G60"/>
  <c r="E59"/>
  <c r="G58"/>
  <c r="G57"/>
  <c r="G53"/>
  <c r="G50"/>
  <c r="G49"/>
  <c r="G48"/>
  <c r="F47"/>
  <c r="G44"/>
  <c r="G43"/>
  <c r="G42"/>
  <c r="G41"/>
  <c r="G40"/>
  <c r="F28"/>
  <c r="G37"/>
  <c r="G36"/>
  <c r="G34"/>
  <c r="G33"/>
  <c r="G32"/>
  <c r="G31"/>
  <c r="G30"/>
  <c r="G29"/>
  <c r="G26"/>
  <c r="G21"/>
  <c r="G44" i="2" l="1"/>
  <c r="E45"/>
  <c r="E44" s="1"/>
  <c r="E66" s="1"/>
  <c r="F14"/>
  <c r="G14" s="1"/>
  <c r="G58"/>
  <c r="G59" i="1"/>
  <c r="G64"/>
  <c r="G22"/>
  <c r="E25"/>
  <c r="G25" s="1"/>
  <c r="G35"/>
  <c r="G38"/>
  <c r="G52"/>
  <c r="G39"/>
  <c r="G65"/>
  <c r="G27"/>
  <c r="E51"/>
  <c r="G56"/>
  <c r="F25"/>
  <c r="F16"/>
  <c r="E47"/>
  <c r="G47" s="1"/>
  <c r="E16"/>
  <c r="G20"/>
  <c r="G28"/>
  <c r="F46"/>
  <c r="F45" s="1"/>
  <c r="F66" i="2" l="1"/>
  <c r="G51" i="1"/>
  <c r="G16"/>
  <c r="E46"/>
  <c r="E45" s="1"/>
  <c r="G45" s="1"/>
  <c r="F15"/>
  <c r="F67" s="1"/>
  <c r="F68" i="2" l="1"/>
  <c r="G68" s="1"/>
  <c r="G66"/>
  <c r="G15" i="1"/>
  <c r="F69"/>
  <c r="G67" l="1"/>
  <c r="E71" l="1"/>
  <c r="G69"/>
</calcChain>
</file>

<file path=xl/sharedStrings.xml><?xml version="1.0" encoding="utf-8"?>
<sst xmlns="http://schemas.openxmlformats.org/spreadsheetml/2006/main" count="378" uniqueCount="139">
  <si>
    <t>№ п/п</t>
  </si>
  <si>
    <t>I</t>
  </si>
  <si>
    <t>Затраты на производство и предоставление услуг всего,</t>
  </si>
  <si>
    <t>тыс. тенге</t>
  </si>
  <si>
    <t>Материальные затраты всего, в том числе</t>
  </si>
  <si>
    <t>1.1.</t>
  </si>
  <si>
    <t>запасные части.ремонт а/маш</t>
  </si>
  <si>
    <t xml:space="preserve">Амортизация </t>
  </si>
  <si>
    <t>Ремонт всего, в том числе</t>
  </si>
  <si>
    <t xml:space="preserve">капитальный ремонт, не приводящий к увеличению стоимости основных средств </t>
  </si>
  <si>
    <t>Содержание  зданий и сооружений</t>
  </si>
  <si>
    <t>4.1.</t>
  </si>
  <si>
    <t>4.2.</t>
  </si>
  <si>
    <t>Коммунальные расходы, пр. деят.</t>
  </si>
  <si>
    <t>Охрана труда и техника безопасности</t>
  </si>
  <si>
    <t>Пропуск паводковых вод</t>
  </si>
  <si>
    <t>Оплата за химический анализ воды</t>
  </si>
  <si>
    <t>Автотранспортные услуги</t>
  </si>
  <si>
    <r>
      <t>Страхование транспортных средств</t>
    </r>
    <r>
      <rPr>
        <sz val="11"/>
        <color indexed="8"/>
        <rFont val="Times New Roman"/>
        <family val="1"/>
        <charset val="204"/>
      </rPr>
      <t xml:space="preserve"> </t>
    </r>
  </si>
  <si>
    <t>Затраты по инспекц.контролю ИСО 9001</t>
  </si>
  <si>
    <t>Консалтинговые услуги</t>
  </si>
  <si>
    <t>Услуги по обслуживанию тревожной кнопки</t>
  </si>
  <si>
    <t>II.</t>
  </si>
  <si>
    <t>Расходы периода всего:</t>
  </si>
  <si>
    <t>Общие и административные всего, в том числе</t>
  </si>
  <si>
    <t>5.1.</t>
  </si>
  <si>
    <t>сырье и материалы, всего, в том числе</t>
  </si>
  <si>
    <t>запасные части</t>
  </si>
  <si>
    <t>ГСМ</t>
  </si>
  <si>
    <t>5.2.</t>
  </si>
  <si>
    <t>электроэнергия</t>
  </si>
  <si>
    <t>5.3.</t>
  </si>
  <si>
    <t>Расходы на оплату труда, всего, в т.ч.</t>
  </si>
  <si>
    <t>заработная плата админстративного персонала</t>
  </si>
  <si>
    <t>социальный налог</t>
  </si>
  <si>
    <t>5.4.</t>
  </si>
  <si>
    <t>услуги банка</t>
  </si>
  <si>
    <t>5.5.</t>
  </si>
  <si>
    <t>амортизация немат.активов</t>
  </si>
  <si>
    <t>5.6.</t>
  </si>
  <si>
    <t>5.7.</t>
  </si>
  <si>
    <t>коммунальные услуги</t>
  </si>
  <si>
    <t>5.8.</t>
  </si>
  <si>
    <t>услуги сторонних организаций</t>
  </si>
  <si>
    <t>Обслуживание базы "Закон"</t>
  </si>
  <si>
    <t>5.9.</t>
  </si>
  <si>
    <t>Командировочные расходы</t>
  </si>
  <si>
    <t>5.10.</t>
  </si>
  <si>
    <t>Представительские расходы, связь, периодическая печать</t>
  </si>
  <si>
    <t>5.11.</t>
  </si>
  <si>
    <t>налоговые платежи</t>
  </si>
  <si>
    <t>5.12.</t>
  </si>
  <si>
    <t>плата за загрязнение окружающей среды</t>
  </si>
  <si>
    <t>другие расходы</t>
  </si>
  <si>
    <t>III</t>
  </si>
  <si>
    <t>Всего затрат</t>
  </si>
  <si>
    <t>IV</t>
  </si>
  <si>
    <t>V</t>
  </si>
  <si>
    <t>Всего доходов</t>
  </si>
  <si>
    <t>VI</t>
  </si>
  <si>
    <t>Объем оказываемых услуг</t>
  </si>
  <si>
    <t>тыс.м.3</t>
  </si>
  <si>
    <t>VII</t>
  </si>
  <si>
    <t>Тариф (без НДС)</t>
  </si>
  <si>
    <t>тенге/м3</t>
  </si>
  <si>
    <t>Д.Абдикамитов</t>
  </si>
  <si>
    <t>Согласно Приложению 2</t>
  </si>
  <si>
    <t>к Правилам утверждения предельного уровня тарифов (цен,ставок сборов) и тарифных смет на регулируемые услуги (товары,работы) субъектов естественных монополий от 17.07.2013 года № 213-ОД</t>
  </si>
  <si>
    <t>Предусмотрено в утвержденной тарифной смете</t>
  </si>
  <si>
    <t>Фактически сложившиеся показатели тарифной сметы</t>
  </si>
  <si>
    <t>Отклонение %</t>
  </si>
  <si>
    <t>СВЕДЕНИЯ</t>
  </si>
  <si>
    <t>об исполнении тарифной сметы по регулируемому виду деятельности: Услуги по регулированию  поверхностного стока при помощи подпорныхгидротехнических сооружений.</t>
  </si>
  <si>
    <t>Индекс ИТС-1</t>
  </si>
  <si>
    <t>Периодичность: полугодовая</t>
  </si>
  <si>
    <r>
      <t>Адрес электронной почты:</t>
    </r>
    <r>
      <rPr>
        <b/>
        <u/>
        <sz val="10"/>
        <color theme="1"/>
        <rFont val="Times New Roman"/>
        <family val="1"/>
        <charset val="204"/>
      </rPr>
      <t xml:space="preserve"> kvodhoz65@mail.ru</t>
    </r>
  </si>
  <si>
    <r>
      <t xml:space="preserve">Адрес: </t>
    </r>
    <r>
      <rPr>
        <u/>
        <sz val="10"/>
        <color theme="1"/>
        <rFont val="Times New Roman"/>
        <family val="1"/>
        <charset val="204"/>
      </rPr>
      <t>г.Костанай улица Академика Ш.Шаяхметова 117</t>
    </r>
  </si>
  <si>
    <r>
      <t xml:space="preserve">Наименование организации:  </t>
    </r>
    <r>
      <rPr>
        <u/>
        <sz val="10"/>
        <color theme="1"/>
        <rFont val="Times New Roman"/>
        <family val="1"/>
        <charset val="204"/>
      </rPr>
      <t>Костанайский филиал РГП на ПХВ "Казводхоз"</t>
    </r>
  </si>
  <si>
    <t>Телефон: 8(7142)57-44-46</t>
  </si>
  <si>
    <t>Директор</t>
  </si>
  <si>
    <t>Гл.экономист</t>
  </si>
  <si>
    <t>Е.Очешлюк</t>
  </si>
  <si>
    <t>ОТЧЕТ</t>
  </si>
  <si>
    <t>наименование показателей</t>
  </si>
  <si>
    <t>-//-</t>
  </si>
  <si>
    <t>1.2.</t>
  </si>
  <si>
    <t>горюче-смазочные материалы</t>
  </si>
  <si>
    <t>1.3.</t>
  </si>
  <si>
    <t>2.</t>
  </si>
  <si>
    <t>2.1.</t>
  </si>
  <si>
    <t>Заработная плата производственного персонала</t>
  </si>
  <si>
    <t>2.2.</t>
  </si>
  <si>
    <t>Социальный налог</t>
  </si>
  <si>
    <t>5</t>
  </si>
  <si>
    <t>Прочие затраты всего, в том числе</t>
  </si>
  <si>
    <t>Техническое обслуживание и ремонт системы видеонаблюдения</t>
  </si>
  <si>
    <t>Техническое обслуживание и ремонт средств пожарной сигнализации</t>
  </si>
  <si>
    <t>Услуги по ежегодн.обязат.медосмотру</t>
  </si>
  <si>
    <t>5.14.</t>
  </si>
  <si>
    <t xml:space="preserve">Услуги по выполнению земельно-кадастровых работ     </t>
  </si>
  <si>
    <t>5.15.</t>
  </si>
  <si>
    <t>Услуги по аттестации рабочих мест</t>
  </si>
  <si>
    <t>Утилизация (ртуть содержащих ламп,отработанных масел,отработанных аккмуляторных батарей,использованных шин )</t>
  </si>
  <si>
    <t>6.</t>
  </si>
  <si>
    <t>6.1.</t>
  </si>
  <si>
    <t>6.1.1.</t>
  </si>
  <si>
    <t>6.1.2.</t>
  </si>
  <si>
    <t>6.1.3</t>
  </si>
  <si>
    <t>6.2.</t>
  </si>
  <si>
    <t>6.2.1.</t>
  </si>
  <si>
    <t>6.2.2.</t>
  </si>
  <si>
    <t>6.3.</t>
  </si>
  <si>
    <t>6.4.</t>
  </si>
  <si>
    <t>6.5.</t>
  </si>
  <si>
    <t>расходы на содержание и обслуживание  техни- ческих средств, вычислительной техники и т.д.</t>
  </si>
  <si>
    <t>6.6.</t>
  </si>
  <si>
    <t>6.7.</t>
  </si>
  <si>
    <t>6.7.1.</t>
  </si>
  <si>
    <t>6.8.</t>
  </si>
  <si>
    <t>6.10.</t>
  </si>
  <si>
    <t>6.11.</t>
  </si>
  <si>
    <t>6.12.</t>
  </si>
  <si>
    <t>6.13.</t>
  </si>
  <si>
    <t>Доход (РБ*СП)</t>
  </si>
  <si>
    <t>ед.                     изм.</t>
  </si>
  <si>
    <t>5.8</t>
  </si>
  <si>
    <t>Костанайского филиала РГП "Казводхоз" об исполнении тарифной сметы по  услуге по регулированию  поверхностного стока при помощи подпорных гидротехнических сооружений.</t>
  </si>
  <si>
    <t>согласно Приложению 1</t>
  </si>
  <si>
    <t>Причины отклонения</t>
  </si>
  <si>
    <t>к Правилам утверждения  тарифов (цен,ставок сборов) и тарифных смет на регулируемые услуги (товары,работы) субъектов естественных монополий от 19.07.2013 года № 215-ОД</t>
  </si>
  <si>
    <t>Отчетный период  2017 год</t>
  </si>
  <si>
    <t>2.3.</t>
  </si>
  <si>
    <t>Обязатльное социальное медицинское страхование</t>
  </si>
  <si>
    <t>6.2.3.</t>
  </si>
  <si>
    <t>6.7.2.</t>
  </si>
  <si>
    <t>Аудиторские услуги</t>
  </si>
  <si>
    <t>1,22-1,19</t>
  </si>
  <si>
    <t>Невыполнение плановых показателей  сложилось за счет уменьшения водозабора промышленных и коммунальных предприятий.</t>
  </si>
  <si>
    <t xml:space="preserve">затраты на проверку и аттестацию приборов учета, лабораторий, обследование энергооборудования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</si>
</sst>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&quot; &quot;#,##0.00&quot;    &quot;;&quot;-&quot;#,##0.00&quot;    &quot;;&quot; -&quot;#&quot;    &quot;;@&quot; &quot;"/>
  </numFmts>
  <fonts count="1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3" fillId="0" borderId="0"/>
    <xf numFmtId="0" fontId="12" fillId="0" borderId="0"/>
    <xf numFmtId="0" fontId="16" fillId="0" borderId="0"/>
    <xf numFmtId="166" fontId="16" fillId="0" borderId="0"/>
    <xf numFmtId="0" fontId="12" fillId="0" borderId="0"/>
  </cellStyleXfs>
  <cellXfs count="94">
    <xf numFmtId="0" fontId="0" fillId="0" borderId="0" xfId="0"/>
    <xf numFmtId="0" fontId="3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/>
    <xf numFmtId="0" fontId="6" fillId="0" borderId="0" xfId="0" applyFont="1" applyFill="1" applyAlignment="1">
      <alignment vertical="center" wrapText="1" shrinkToFit="1"/>
    </xf>
    <xf numFmtId="0" fontId="6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>
      <alignment vertical="center" shrinkToFi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3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 shrinkToFit="1"/>
    </xf>
    <xf numFmtId="164" fontId="3" fillId="0" borderId="1" xfId="0" applyNumberFormat="1" applyFont="1" applyFill="1" applyBorder="1" applyAlignment="1">
      <alignment horizontal="center" vertical="center" shrinkToFit="1"/>
    </xf>
    <xf numFmtId="4" fontId="3" fillId="0" borderId="1" xfId="0" applyNumberFormat="1" applyFont="1" applyFill="1" applyBorder="1" applyAlignment="1">
      <alignment horizontal="center" vertical="center" shrinkToFit="1"/>
    </xf>
    <xf numFmtId="14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wrapText="1"/>
    </xf>
    <xf numFmtId="14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2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16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shrinkToFit="1"/>
    </xf>
    <xf numFmtId="4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vertical="center" wrapText="1" shrinkToFit="1"/>
    </xf>
    <xf numFmtId="164" fontId="15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9" fillId="0" borderId="1" xfId="0" applyFont="1" applyFill="1" applyBorder="1" applyAlignment="1">
      <alignment vertical="center" wrapText="1" shrinkToFit="1"/>
    </xf>
    <xf numFmtId="16" fontId="15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/>
    </xf>
    <xf numFmtId="4" fontId="14" fillId="0" borderId="0" xfId="0" applyNumberFormat="1" applyFont="1" applyFill="1"/>
    <xf numFmtId="0" fontId="4" fillId="0" borderId="1" xfId="0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shrinkToFit="1"/>
    </xf>
    <xf numFmtId="164" fontId="4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2" fillId="0" borderId="0" xfId="0" applyFont="1" applyFill="1"/>
    <xf numFmtId="3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Alignment="1">
      <alignment vertical="center" wrapText="1" shrinkToFit="1"/>
    </xf>
    <xf numFmtId="0" fontId="5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 shrinkToFit="1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 wrapText="1" shrinkToFit="1"/>
    </xf>
  </cellXfs>
  <cellStyles count="6">
    <cellStyle name="Excel Built-in Comma" xfId="4"/>
    <cellStyle name="Excel Built-in Normal" xfId="3"/>
    <cellStyle name="Обычный" xfId="0" builtinId="0"/>
    <cellStyle name="Обычный 2" xfId="1"/>
    <cellStyle name="Обычный 2 2" xfId="2"/>
    <cellStyle name="Обычный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5"/>
  <sheetViews>
    <sheetView zoomScale="77" zoomScaleNormal="77" workbookViewId="0">
      <selection activeCell="A13" sqref="A13:XFD71"/>
    </sheetView>
  </sheetViews>
  <sheetFormatPr defaultColWidth="8.85546875" defaultRowHeight="12.75"/>
  <cols>
    <col min="1" max="1" width="2.28515625" style="6" customWidth="1"/>
    <col min="2" max="2" width="6.7109375" style="73" customWidth="1"/>
    <col min="3" max="3" width="38" style="6" customWidth="1"/>
    <col min="4" max="4" width="7.42578125" style="9" customWidth="1"/>
    <col min="5" max="5" width="15.42578125" style="6" customWidth="1"/>
    <col min="6" max="6" width="14.28515625" style="6" customWidth="1"/>
    <col min="7" max="7" width="13" style="9" customWidth="1"/>
    <col min="8" max="8" width="31.42578125" style="6" customWidth="1"/>
    <col min="9" max="16384" width="8.85546875" style="6"/>
  </cols>
  <sheetData>
    <row r="2" spans="1:8" ht="15">
      <c r="E2" s="87" t="s">
        <v>66</v>
      </c>
      <c r="F2" s="87"/>
      <c r="G2" s="87"/>
      <c r="H2" s="87"/>
    </row>
    <row r="3" spans="1:8" ht="42.75" customHeight="1">
      <c r="E3" s="92" t="s">
        <v>129</v>
      </c>
      <c r="F3" s="92"/>
      <c r="G3" s="92"/>
      <c r="H3" s="92"/>
    </row>
    <row r="5" spans="1:8">
      <c r="B5" s="88" t="s">
        <v>82</v>
      </c>
      <c r="C5" s="88"/>
      <c r="D5" s="88"/>
      <c r="E5" s="88"/>
      <c r="F5" s="88"/>
      <c r="G5" s="88"/>
      <c r="H5" s="88"/>
    </row>
    <row r="7" spans="1:8" ht="28.5" customHeight="1">
      <c r="B7" s="89" t="s">
        <v>72</v>
      </c>
      <c r="C7" s="89"/>
      <c r="D7" s="89"/>
      <c r="E7" s="89"/>
      <c r="F7" s="89"/>
      <c r="G7" s="89"/>
      <c r="H7" s="89"/>
    </row>
    <row r="8" spans="1:8" ht="19.5" customHeight="1">
      <c r="B8" s="88" t="s">
        <v>130</v>
      </c>
      <c r="C8" s="88"/>
      <c r="D8" s="88"/>
      <c r="E8" s="88"/>
      <c r="F8" s="88"/>
      <c r="G8" s="88"/>
      <c r="H8" s="88"/>
    </row>
    <row r="9" spans="1:8">
      <c r="B9" s="74"/>
      <c r="C9" s="74"/>
      <c r="D9" s="74"/>
      <c r="E9" s="74"/>
      <c r="F9" s="74"/>
      <c r="G9" s="74"/>
      <c r="H9" s="74"/>
    </row>
    <row r="10" spans="1:8" ht="15">
      <c r="B10" s="90" t="s">
        <v>73</v>
      </c>
      <c r="C10" s="90"/>
      <c r="D10" s="74"/>
      <c r="E10" s="74"/>
      <c r="G10" s="6"/>
      <c r="H10" s="68"/>
    </row>
    <row r="11" spans="1:8" ht="15">
      <c r="B11" s="90" t="s">
        <v>74</v>
      </c>
      <c r="C11" s="90"/>
      <c r="D11" s="74"/>
      <c r="E11" s="74"/>
      <c r="G11" s="6"/>
      <c r="H11" s="68"/>
    </row>
    <row r="12" spans="1:8" ht="15">
      <c r="B12" s="74"/>
      <c r="C12" s="74"/>
      <c r="D12" s="74"/>
      <c r="E12" s="74"/>
      <c r="G12" s="6"/>
      <c r="H12" s="68"/>
    </row>
    <row r="13" spans="1:8" s="10" customFormat="1" ht="65.25" customHeight="1">
      <c r="B13" s="1" t="s">
        <v>0</v>
      </c>
      <c r="C13" s="1" t="s">
        <v>83</v>
      </c>
      <c r="D13" s="1" t="s">
        <v>124</v>
      </c>
      <c r="E13" s="2" t="s">
        <v>68</v>
      </c>
      <c r="F13" s="2" t="s">
        <v>69</v>
      </c>
      <c r="G13" s="3" t="s">
        <v>70</v>
      </c>
      <c r="H13" s="66" t="s">
        <v>128</v>
      </c>
    </row>
    <row r="14" spans="1:8" s="10" customFormat="1" ht="15.75">
      <c r="A14" s="11"/>
      <c r="B14" s="14">
        <v>1</v>
      </c>
      <c r="C14" s="14">
        <v>2</v>
      </c>
      <c r="D14" s="14">
        <v>3</v>
      </c>
      <c r="E14" s="14">
        <v>4</v>
      </c>
      <c r="F14" s="15">
        <v>5</v>
      </c>
      <c r="G14" s="15">
        <v>6</v>
      </c>
      <c r="H14" s="67"/>
    </row>
    <row r="15" spans="1:8" s="10" customFormat="1" ht="83.25" customHeight="1">
      <c r="A15" s="11"/>
      <c r="B15" s="1" t="s">
        <v>1</v>
      </c>
      <c r="C15" s="16" t="s">
        <v>2</v>
      </c>
      <c r="D15" s="1" t="s">
        <v>3</v>
      </c>
      <c r="E15" s="17">
        <f>E16+E24+E25+E28+E20</f>
        <v>39687.480000000003</v>
      </c>
      <c r="F15" s="17">
        <f>F16+F24+F25+F28+F20</f>
        <v>32799.214</v>
      </c>
      <c r="G15" s="18">
        <f>F15/E15*100</f>
        <v>82.643730466131885</v>
      </c>
      <c r="H15" s="70" t="s">
        <v>137</v>
      </c>
    </row>
    <row r="16" spans="1:8" s="10" customFormat="1" ht="28.5">
      <c r="A16" s="11"/>
      <c r="B16" s="1">
        <v>1</v>
      </c>
      <c r="C16" s="16" t="s">
        <v>4</v>
      </c>
      <c r="D16" s="1" t="s">
        <v>84</v>
      </c>
      <c r="E16" s="17">
        <f>E17+E18+E19</f>
        <v>3432.2400000000002</v>
      </c>
      <c r="F16" s="18">
        <f t="shared" ref="F16" si="0">F17+F18+F19</f>
        <v>2125.7049999999999</v>
      </c>
      <c r="G16" s="71">
        <f>F16/E16*100</f>
        <v>61.933460364077099</v>
      </c>
      <c r="H16" s="67"/>
    </row>
    <row r="17" spans="1:9" s="10" customFormat="1" ht="15.75">
      <c r="A17" s="11"/>
      <c r="B17" s="19" t="s">
        <v>5</v>
      </c>
      <c r="C17" s="20" t="s">
        <v>6</v>
      </c>
      <c r="D17" s="21" t="s">
        <v>84</v>
      </c>
      <c r="E17" s="22">
        <v>1587.25</v>
      </c>
      <c r="F17" s="24">
        <v>1095.78</v>
      </c>
      <c r="G17" s="24">
        <f t="shared" ref="G17:G25" si="1">F17/E17*100</f>
        <v>69.036383682469676</v>
      </c>
      <c r="H17" s="67"/>
    </row>
    <row r="18" spans="1:9" s="10" customFormat="1" ht="23.25" customHeight="1">
      <c r="A18" s="11"/>
      <c r="B18" s="19" t="s">
        <v>85</v>
      </c>
      <c r="C18" s="20" t="s">
        <v>86</v>
      </c>
      <c r="D18" s="21" t="s">
        <v>84</v>
      </c>
      <c r="E18" s="22">
        <v>1347.3</v>
      </c>
      <c r="F18" s="24">
        <v>754.49</v>
      </c>
      <c r="G18" s="24">
        <f t="shared" si="1"/>
        <v>56.000148445038221</v>
      </c>
      <c r="H18" s="67"/>
    </row>
    <row r="19" spans="1:9" s="10" customFormat="1" ht="15.75">
      <c r="A19" s="11"/>
      <c r="B19" s="25" t="s">
        <v>87</v>
      </c>
      <c r="C19" s="26" t="s">
        <v>30</v>
      </c>
      <c r="D19" s="21" t="s">
        <v>84</v>
      </c>
      <c r="E19" s="22">
        <v>497.69</v>
      </c>
      <c r="F19" s="24">
        <v>275.435</v>
      </c>
      <c r="G19" s="24">
        <f t="shared" si="1"/>
        <v>55.342683196367219</v>
      </c>
      <c r="H19" s="67"/>
    </row>
    <row r="20" spans="1:9" s="10" customFormat="1" ht="18.75" customHeight="1">
      <c r="A20" s="11"/>
      <c r="B20" s="75" t="s">
        <v>88</v>
      </c>
      <c r="C20" s="16" t="s">
        <v>32</v>
      </c>
      <c r="D20" s="21" t="s">
        <v>84</v>
      </c>
      <c r="E20" s="63">
        <f>E21+E22+0.03</f>
        <v>11976.94</v>
      </c>
      <c r="F20" s="18">
        <f>F21+F22+F23</f>
        <v>8996.18</v>
      </c>
      <c r="G20" s="71">
        <f>F20/E20*100</f>
        <v>75.11250786928882</v>
      </c>
      <c r="H20" s="67"/>
    </row>
    <row r="21" spans="1:9" s="10" customFormat="1" ht="15.75" customHeight="1">
      <c r="A21" s="11"/>
      <c r="B21" s="25" t="s">
        <v>89</v>
      </c>
      <c r="C21" s="20" t="s">
        <v>90</v>
      </c>
      <c r="D21" s="21" t="s">
        <v>84</v>
      </c>
      <c r="E21" s="22">
        <v>10898</v>
      </c>
      <c r="F21" s="23">
        <v>8160.71</v>
      </c>
      <c r="G21" s="24">
        <f t="shared" si="1"/>
        <v>74.882639016333272</v>
      </c>
      <c r="H21" s="67"/>
    </row>
    <row r="22" spans="1:9" s="10" customFormat="1" ht="15.75">
      <c r="A22" s="11"/>
      <c r="B22" s="19" t="s">
        <v>91</v>
      </c>
      <c r="C22" s="20" t="s">
        <v>92</v>
      </c>
      <c r="D22" s="21" t="s">
        <v>84</v>
      </c>
      <c r="E22" s="22">
        <v>1078.9100000000001</v>
      </c>
      <c r="F22" s="23">
        <v>796.05</v>
      </c>
      <c r="G22" s="24">
        <f t="shared" si="1"/>
        <v>73.782799306707687</v>
      </c>
      <c r="H22" s="67"/>
    </row>
    <row r="23" spans="1:9" s="10" customFormat="1" ht="30">
      <c r="A23" s="11"/>
      <c r="B23" s="19" t="s">
        <v>131</v>
      </c>
      <c r="C23" s="20" t="s">
        <v>132</v>
      </c>
      <c r="D23" s="21" t="s">
        <v>84</v>
      </c>
      <c r="E23" s="22"/>
      <c r="F23" s="23">
        <v>39.42</v>
      </c>
      <c r="G23" s="24"/>
      <c r="H23" s="67"/>
    </row>
    <row r="24" spans="1:9" s="10" customFormat="1" ht="15.75">
      <c r="A24" s="11"/>
      <c r="B24" s="1">
        <v>3</v>
      </c>
      <c r="C24" s="16" t="s">
        <v>7</v>
      </c>
      <c r="D24" s="1" t="s">
        <v>84</v>
      </c>
      <c r="E24" s="56">
        <v>17844</v>
      </c>
      <c r="F24" s="57">
        <v>17844</v>
      </c>
      <c r="G24" s="71">
        <f t="shared" si="1"/>
        <v>100</v>
      </c>
      <c r="H24" s="67"/>
    </row>
    <row r="25" spans="1:9" s="10" customFormat="1" ht="16.5" customHeight="1">
      <c r="A25" s="11"/>
      <c r="B25" s="1">
        <v>4</v>
      </c>
      <c r="C25" s="16" t="s">
        <v>8</v>
      </c>
      <c r="D25" s="21" t="s">
        <v>84</v>
      </c>
      <c r="E25" s="64">
        <f>E26+E27+0.3</f>
        <v>3262.3</v>
      </c>
      <c r="F25" s="18">
        <f>F26+F27</f>
        <v>2295.46</v>
      </c>
      <c r="G25" s="71">
        <f t="shared" si="1"/>
        <v>70.363240658431167</v>
      </c>
      <c r="H25" s="67"/>
    </row>
    <row r="26" spans="1:9" s="10" customFormat="1" ht="33.75" customHeight="1">
      <c r="A26" s="11"/>
      <c r="B26" s="27" t="s">
        <v>11</v>
      </c>
      <c r="C26" s="20" t="s">
        <v>9</v>
      </c>
      <c r="D26" s="21" t="s">
        <v>84</v>
      </c>
      <c r="E26" s="28">
        <v>2533.6999999999998</v>
      </c>
      <c r="F26" s="13">
        <v>1615.46</v>
      </c>
      <c r="G26" s="24">
        <f t="shared" ref="G26:G44" si="2">F26/E26*100</f>
        <v>63.758929628606388</v>
      </c>
      <c r="H26" s="67"/>
    </row>
    <row r="27" spans="1:9" s="10" customFormat="1" ht="16.5" customHeight="1">
      <c r="A27" s="11"/>
      <c r="B27" s="27" t="s">
        <v>12</v>
      </c>
      <c r="C27" s="20" t="s">
        <v>10</v>
      </c>
      <c r="D27" s="21" t="s">
        <v>84</v>
      </c>
      <c r="E27" s="22">
        <v>728.3</v>
      </c>
      <c r="F27" s="13">
        <v>680</v>
      </c>
      <c r="G27" s="24">
        <f t="shared" si="2"/>
        <v>93.368117533983252</v>
      </c>
      <c r="H27" s="67"/>
    </row>
    <row r="28" spans="1:9" s="10" customFormat="1" ht="19.5" customHeight="1">
      <c r="A28" s="11"/>
      <c r="B28" s="76" t="s">
        <v>93</v>
      </c>
      <c r="C28" s="77" t="s">
        <v>94</v>
      </c>
      <c r="D28" s="21" t="s">
        <v>84</v>
      </c>
      <c r="E28" s="56">
        <f>E29+E30+E31+E32+E33+E34+E35+E36+E37+E38+E39+E40+E41+E42+E43+E44+0.1</f>
        <v>3171.9999999999995</v>
      </c>
      <c r="F28" s="56">
        <f>F29+F30+F31+F32+F33+F34+F35+F36+F37+F38+F39+F40+F41+F42+F43+F44</f>
        <v>1537.8689999999999</v>
      </c>
      <c r="G28" s="71">
        <f>F28/E28*100</f>
        <v>48.48262925598992</v>
      </c>
      <c r="H28" s="67"/>
    </row>
    <row r="29" spans="1:9" s="10" customFormat="1" ht="45">
      <c r="A29" s="11"/>
      <c r="B29" s="29" t="s">
        <v>25</v>
      </c>
      <c r="C29" s="30" t="s">
        <v>138</v>
      </c>
      <c r="D29" s="21" t="s">
        <v>84</v>
      </c>
      <c r="E29" s="22">
        <v>700.9</v>
      </c>
      <c r="F29" s="13">
        <v>79</v>
      </c>
      <c r="G29" s="24">
        <f t="shared" si="2"/>
        <v>11.271222713653874</v>
      </c>
      <c r="H29" s="45"/>
      <c r="I29" s="31"/>
    </row>
    <row r="30" spans="1:9" s="10" customFormat="1" ht="17.45" customHeight="1">
      <c r="A30" s="11"/>
      <c r="B30" s="29" t="s">
        <v>29</v>
      </c>
      <c r="C30" s="30" t="s">
        <v>13</v>
      </c>
      <c r="D30" s="12" t="s">
        <v>84</v>
      </c>
      <c r="E30" s="22">
        <v>42.8</v>
      </c>
      <c r="F30" s="23"/>
      <c r="G30" s="24">
        <f t="shared" si="2"/>
        <v>0</v>
      </c>
      <c r="H30" s="67"/>
    </row>
    <row r="31" spans="1:9" s="10" customFormat="1" ht="21" customHeight="1">
      <c r="A31" s="11"/>
      <c r="B31" s="32" t="s">
        <v>31</v>
      </c>
      <c r="C31" s="30" t="s">
        <v>14</v>
      </c>
      <c r="D31" s="12" t="s">
        <v>84</v>
      </c>
      <c r="E31" s="22">
        <v>622.70000000000005</v>
      </c>
      <c r="F31" s="13">
        <v>388.42</v>
      </c>
      <c r="G31" s="24">
        <f t="shared" si="2"/>
        <v>62.376746426850801</v>
      </c>
      <c r="H31" s="67"/>
    </row>
    <row r="32" spans="1:9" s="10" customFormat="1" ht="15.75">
      <c r="A32" s="11"/>
      <c r="B32" s="32" t="s">
        <v>35</v>
      </c>
      <c r="C32" s="33" t="s">
        <v>15</v>
      </c>
      <c r="D32" s="12" t="s">
        <v>84</v>
      </c>
      <c r="E32" s="22">
        <v>696.8</v>
      </c>
      <c r="F32" s="23">
        <v>194.083</v>
      </c>
      <c r="G32" s="24">
        <f t="shared" si="2"/>
        <v>27.8534730195178</v>
      </c>
      <c r="H32" s="67"/>
    </row>
    <row r="33" spans="1:8" s="10" customFormat="1" ht="16.5" customHeight="1">
      <c r="A33" s="11"/>
      <c r="B33" s="32" t="s">
        <v>37</v>
      </c>
      <c r="C33" s="33" t="s">
        <v>16</v>
      </c>
      <c r="D33" s="12" t="s">
        <v>84</v>
      </c>
      <c r="E33" s="34">
        <v>54.5</v>
      </c>
      <c r="F33" s="23">
        <v>0</v>
      </c>
      <c r="G33" s="24">
        <f t="shared" si="2"/>
        <v>0</v>
      </c>
      <c r="H33" s="67"/>
    </row>
    <row r="34" spans="1:8" s="10" customFormat="1" ht="15.75">
      <c r="A34" s="11"/>
      <c r="B34" s="29" t="s">
        <v>39</v>
      </c>
      <c r="C34" s="33" t="s">
        <v>17</v>
      </c>
      <c r="D34" s="12" t="s">
        <v>84</v>
      </c>
      <c r="E34" s="34">
        <v>17.2</v>
      </c>
      <c r="F34" s="23">
        <v>0</v>
      </c>
      <c r="G34" s="24">
        <f t="shared" si="2"/>
        <v>0</v>
      </c>
      <c r="H34" s="67"/>
    </row>
    <row r="35" spans="1:8" s="10" customFormat="1" ht="20.25" customHeight="1">
      <c r="A35" s="11"/>
      <c r="B35" s="29" t="s">
        <v>40</v>
      </c>
      <c r="C35" s="30" t="s">
        <v>18</v>
      </c>
      <c r="D35" s="12" t="s">
        <v>84</v>
      </c>
      <c r="E35" s="34">
        <v>439.3</v>
      </c>
      <c r="F35" s="13">
        <v>426.88299999999998</v>
      </c>
      <c r="G35" s="24">
        <f t="shared" si="2"/>
        <v>97.173457773730931</v>
      </c>
      <c r="H35" s="67"/>
    </row>
    <row r="36" spans="1:8" s="10" customFormat="1" ht="11.25" hidden="1" customHeight="1">
      <c r="A36" s="11"/>
      <c r="B36" s="35" t="s">
        <v>42</v>
      </c>
      <c r="C36" s="36" t="s">
        <v>19</v>
      </c>
      <c r="D36" s="37"/>
      <c r="E36" s="38"/>
      <c r="F36" s="39"/>
      <c r="G36" s="24" t="e">
        <f t="shared" si="2"/>
        <v>#DIV/0!</v>
      </c>
      <c r="H36" s="67"/>
    </row>
    <row r="37" spans="1:8" s="10" customFormat="1" ht="11.25" hidden="1" customHeight="1">
      <c r="A37" s="11"/>
      <c r="B37" s="35" t="s">
        <v>45</v>
      </c>
      <c r="C37" s="40" t="s">
        <v>20</v>
      </c>
      <c r="D37" s="37"/>
      <c r="E37" s="41"/>
      <c r="F37" s="39"/>
      <c r="G37" s="24" t="e">
        <f t="shared" si="2"/>
        <v>#DIV/0!</v>
      </c>
      <c r="H37" s="67"/>
    </row>
    <row r="38" spans="1:8" s="10" customFormat="1" ht="36" customHeight="1">
      <c r="A38" s="11"/>
      <c r="B38" s="29" t="s">
        <v>125</v>
      </c>
      <c r="C38" s="33" t="s">
        <v>95</v>
      </c>
      <c r="D38" s="12" t="s">
        <v>84</v>
      </c>
      <c r="E38" s="34">
        <v>152.6</v>
      </c>
      <c r="F38" s="13">
        <v>85.8</v>
      </c>
      <c r="G38" s="24">
        <f t="shared" si="2"/>
        <v>56.225425950196595</v>
      </c>
      <c r="H38" s="67"/>
    </row>
    <row r="39" spans="1:8" s="10" customFormat="1" ht="32.25" customHeight="1">
      <c r="A39" s="11"/>
      <c r="B39" s="29" t="s">
        <v>45</v>
      </c>
      <c r="C39" s="33" t="s">
        <v>96</v>
      </c>
      <c r="D39" s="12" t="s">
        <v>84</v>
      </c>
      <c r="E39" s="34">
        <v>139.9</v>
      </c>
      <c r="F39" s="13">
        <v>75</v>
      </c>
      <c r="G39" s="24">
        <f t="shared" si="2"/>
        <v>53.609721229449605</v>
      </c>
      <c r="H39" s="67"/>
    </row>
    <row r="40" spans="1:8" s="42" customFormat="1" ht="15">
      <c r="B40" s="27" t="s">
        <v>47</v>
      </c>
      <c r="C40" s="43" t="s">
        <v>97</v>
      </c>
      <c r="D40" s="12" t="s">
        <v>84</v>
      </c>
      <c r="E40" s="34">
        <v>248.7</v>
      </c>
      <c r="F40" s="23">
        <v>236.63300000000001</v>
      </c>
      <c r="G40" s="24">
        <f t="shared" si="2"/>
        <v>95.147969441093693</v>
      </c>
      <c r="H40" s="67"/>
    </row>
    <row r="41" spans="1:8" s="42" customFormat="1" ht="30">
      <c r="B41" s="27" t="s">
        <v>49</v>
      </c>
      <c r="C41" s="43" t="s">
        <v>21</v>
      </c>
      <c r="D41" s="12" t="s">
        <v>84</v>
      </c>
      <c r="E41" s="34">
        <v>29</v>
      </c>
      <c r="F41" s="23">
        <v>27</v>
      </c>
      <c r="G41" s="24">
        <f t="shared" si="2"/>
        <v>93.103448275862064</v>
      </c>
      <c r="H41" s="67"/>
    </row>
    <row r="42" spans="1:8" s="42" customFormat="1" ht="11.25" hidden="1" customHeight="1">
      <c r="B42" s="44" t="s">
        <v>98</v>
      </c>
      <c r="C42" s="36" t="s">
        <v>99</v>
      </c>
      <c r="D42" s="37"/>
      <c r="E42" s="38"/>
      <c r="F42" s="39"/>
      <c r="G42" s="24" t="e">
        <f t="shared" si="2"/>
        <v>#DIV/0!</v>
      </c>
      <c r="H42" s="67"/>
    </row>
    <row r="43" spans="1:8" s="42" customFormat="1" ht="11.25" hidden="1" customHeight="1">
      <c r="B43" s="44" t="s">
        <v>100</v>
      </c>
      <c r="C43" s="40" t="s">
        <v>101</v>
      </c>
      <c r="D43" s="37"/>
      <c r="E43" s="41"/>
      <c r="F43" s="39"/>
      <c r="G43" s="24" t="e">
        <f t="shared" si="2"/>
        <v>#DIV/0!</v>
      </c>
      <c r="H43" s="67"/>
    </row>
    <row r="44" spans="1:8" s="42" customFormat="1" ht="61.5" customHeight="1">
      <c r="B44" s="22" t="s">
        <v>51</v>
      </c>
      <c r="C44" s="33" t="s">
        <v>102</v>
      </c>
      <c r="D44" s="45"/>
      <c r="E44" s="34">
        <v>27.5</v>
      </c>
      <c r="F44" s="13">
        <v>25.05</v>
      </c>
      <c r="G44" s="24">
        <f t="shared" si="2"/>
        <v>91.090909090909093</v>
      </c>
      <c r="H44" s="67"/>
    </row>
    <row r="45" spans="1:8" s="10" customFormat="1" ht="77.25" customHeight="1">
      <c r="A45" s="11"/>
      <c r="B45" s="78" t="s">
        <v>22</v>
      </c>
      <c r="C45" s="77" t="s">
        <v>23</v>
      </c>
      <c r="D45" s="21" t="s">
        <v>3</v>
      </c>
      <c r="E45" s="56">
        <f t="shared" ref="E45:F45" si="3">E46</f>
        <v>36278.400000000001</v>
      </c>
      <c r="F45" s="79">
        <f t="shared" si="3"/>
        <v>31524.285999999996</v>
      </c>
      <c r="G45" s="79">
        <f>F45/E45*100</f>
        <v>86.895469480462197</v>
      </c>
      <c r="H45" s="70" t="s">
        <v>137</v>
      </c>
    </row>
    <row r="46" spans="1:8" s="10" customFormat="1" ht="17.25" customHeight="1">
      <c r="A46" s="11"/>
      <c r="B46" s="47" t="s">
        <v>103</v>
      </c>
      <c r="C46" s="26" t="s">
        <v>24</v>
      </c>
      <c r="D46" s="47" t="s">
        <v>84</v>
      </c>
      <c r="E46" s="34">
        <f>E47+E51+E55+E56+E57+E58+E59+E62+E63+E64+E65+E66</f>
        <v>36278.400000000001</v>
      </c>
      <c r="F46" s="13">
        <f>F47+F51+F55+F56+F57+F58+F59+F62+F63+F64+F65+F66</f>
        <v>31524.285999999996</v>
      </c>
      <c r="G46" s="13"/>
      <c r="H46" s="67"/>
    </row>
    <row r="47" spans="1:8" s="10" customFormat="1" ht="21" customHeight="1">
      <c r="A47" s="11"/>
      <c r="B47" s="80" t="s">
        <v>104</v>
      </c>
      <c r="C47" s="77" t="s">
        <v>26</v>
      </c>
      <c r="D47" s="12" t="s">
        <v>84</v>
      </c>
      <c r="E47" s="56">
        <f>E48+E49+E50</f>
        <v>927.80000000000007</v>
      </c>
      <c r="F47" s="79">
        <f>F48+F49+F50</f>
        <v>862.19600000000003</v>
      </c>
      <c r="G47" s="71">
        <f>F47/E47*100</f>
        <v>92.92907954300496</v>
      </c>
      <c r="H47" s="67"/>
    </row>
    <row r="48" spans="1:8" s="10" customFormat="1" ht="15.75">
      <c r="A48" s="11"/>
      <c r="B48" s="48" t="s">
        <v>105</v>
      </c>
      <c r="C48" s="26" t="s">
        <v>27</v>
      </c>
      <c r="D48" s="47" t="s">
        <v>84</v>
      </c>
      <c r="E48" s="49">
        <v>342.9</v>
      </c>
      <c r="F48" s="23">
        <v>172</v>
      </c>
      <c r="G48" s="24">
        <f t="shared" ref="G48:G50" si="4">F48/E48*100</f>
        <v>50.160396617089532</v>
      </c>
      <c r="H48" s="67"/>
    </row>
    <row r="49" spans="1:8" s="10" customFormat="1" ht="15.75">
      <c r="A49" s="11"/>
      <c r="B49" s="48" t="s">
        <v>106</v>
      </c>
      <c r="C49" s="26" t="s">
        <v>28</v>
      </c>
      <c r="D49" s="47" t="s">
        <v>84</v>
      </c>
      <c r="E49" s="34">
        <v>338.8</v>
      </c>
      <c r="F49" s="23">
        <v>459.19600000000003</v>
      </c>
      <c r="G49" s="24">
        <f t="shared" si="4"/>
        <v>135.53600944510035</v>
      </c>
      <c r="H49" s="67"/>
    </row>
    <row r="50" spans="1:8" s="10" customFormat="1" ht="15.75">
      <c r="A50" s="11"/>
      <c r="B50" s="50" t="s">
        <v>107</v>
      </c>
      <c r="C50" s="26" t="s">
        <v>30</v>
      </c>
      <c r="D50" s="47" t="s">
        <v>84</v>
      </c>
      <c r="E50" s="34">
        <v>246.1</v>
      </c>
      <c r="F50" s="23">
        <v>231</v>
      </c>
      <c r="G50" s="24">
        <f t="shared" si="4"/>
        <v>93.864282811865095</v>
      </c>
      <c r="H50" s="67"/>
    </row>
    <row r="51" spans="1:8" s="10" customFormat="1" ht="18" customHeight="1">
      <c r="A51" s="11"/>
      <c r="B51" s="21" t="s">
        <v>108</v>
      </c>
      <c r="C51" s="62" t="s">
        <v>32</v>
      </c>
      <c r="D51" s="47" t="s">
        <v>84</v>
      </c>
      <c r="E51" s="17">
        <f>E52+E53</f>
        <v>29257.8</v>
      </c>
      <c r="F51" s="18">
        <f>F52+F53+F54</f>
        <v>23083.001999999997</v>
      </c>
      <c r="G51" s="71">
        <f>F51/E51*100</f>
        <v>78.895207431864307</v>
      </c>
      <c r="H51" s="67"/>
    </row>
    <row r="52" spans="1:8" s="10" customFormat="1" ht="18" customHeight="1">
      <c r="A52" s="11"/>
      <c r="B52" s="51" t="s">
        <v>109</v>
      </c>
      <c r="C52" s="52" t="s">
        <v>33</v>
      </c>
      <c r="D52" s="47" t="s">
        <v>84</v>
      </c>
      <c r="E52" s="34">
        <v>26622.2</v>
      </c>
      <c r="F52" s="13">
        <v>20950.781999999999</v>
      </c>
      <c r="G52" s="24">
        <f t="shared" ref="G52:G53" si="5">F52/E52*100</f>
        <v>78.696659179181282</v>
      </c>
      <c r="H52" s="67"/>
    </row>
    <row r="53" spans="1:8" s="10" customFormat="1" ht="15.75">
      <c r="A53" s="11"/>
      <c r="B53" s="21" t="s">
        <v>110</v>
      </c>
      <c r="C53" s="53" t="s">
        <v>34</v>
      </c>
      <c r="D53" s="47" t="s">
        <v>84</v>
      </c>
      <c r="E53" s="54">
        <v>2635.6</v>
      </c>
      <c r="F53" s="23">
        <v>2050.85</v>
      </c>
      <c r="G53" s="24">
        <f t="shared" si="5"/>
        <v>77.813401123083921</v>
      </c>
      <c r="H53" s="67"/>
    </row>
    <row r="54" spans="1:8" s="10" customFormat="1" ht="30">
      <c r="A54" s="11"/>
      <c r="B54" s="21" t="s">
        <v>133</v>
      </c>
      <c r="C54" s="20" t="s">
        <v>132</v>
      </c>
      <c r="D54" s="47" t="s">
        <v>84</v>
      </c>
      <c r="E54" s="54"/>
      <c r="F54" s="23">
        <v>81.37</v>
      </c>
      <c r="G54" s="24"/>
      <c r="H54" s="67"/>
    </row>
    <row r="55" spans="1:8" s="10" customFormat="1" ht="15.75">
      <c r="A55" s="11"/>
      <c r="B55" s="14" t="s">
        <v>111</v>
      </c>
      <c r="C55" s="26" t="s">
        <v>36</v>
      </c>
      <c r="D55" s="47" t="s">
        <v>84</v>
      </c>
      <c r="E55" s="34">
        <v>360.5</v>
      </c>
      <c r="F55" s="23">
        <v>190</v>
      </c>
      <c r="G55" s="71">
        <f>F55/E55*100</f>
        <v>52.704576976421635</v>
      </c>
      <c r="H55" s="67"/>
    </row>
    <row r="56" spans="1:8" s="10" customFormat="1" ht="15.75">
      <c r="A56" s="11"/>
      <c r="B56" s="14" t="s">
        <v>112</v>
      </c>
      <c r="C56" s="26" t="s">
        <v>38</v>
      </c>
      <c r="D56" s="47" t="s">
        <v>84</v>
      </c>
      <c r="E56" s="34">
        <v>22.2</v>
      </c>
      <c r="F56" s="23">
        <v>3.149</v>
      </c>
      <c r="G56" s="24">
        <f t="shared" ref="G56:G58" si="6">F56/E56*100</f>
        <v>14.184684684684685</v>
      </c>
      <c r="H56" s="67"/>
    </row>
    <row r="57" spans="1:8" s="10" customFormat="1" ht="34.5" customHeight="1">
      <c r="A57" s="11"/>
      <c r="B57" s="14" t="s">
        <v>113</v>
      </c>
      <c r="C57" s="26" t="s">
        <v>114</v>
      </c>
      <c r="D57" s="47" t="s">
        <v>84</v>
      </c>
      <c r="E57" s="34">
        <v>383.4</v>
      </c>
      <c r="F57" s="13">
        <v>553</v>
      </c>
      <c r="G57" s="24">
        <f t="shared" si="6"/>
        <v>144.23578508085549</v>
      </c>
      <c r="H57" s="67"/>
    </row>
    <row r="58" spans="1:8" s="10" customFormat="1" ht="15.75">
      <c r="A58" s="11"/>
      <c r="B58" s="14" t="s">
        <v>115</v>
      </c>
      <c r="C58" s="26" t="s">
        <v>41</v>
      </c>
      <c r="D58" s="47" t="s">
        <v>84</v>
      </c>
      <c r="E58" s="34">
        <v>1313</v>
      </c>
      <c r="F58" s="23">
        <v>1706.2850000000001</v>
      </c>
      <c r="G58" s="24">
        <f t="shared" si="6"/>
        <v>129.95316070068546</v>
      </c>
      <c r="H58" s="67"/>
    </row>
    <row r="59" spans="1:8" s="10" customFormat="1" ht="15.75">
      <c r="A59" s="11"/>
      <c r="B59" s="14" t="s">
        <v>116</v>
      </c>
      <c r="C59" s="55" t="s">
        <v>43</v>
      </c>
      <c r="D59" s="47" t="s">
        <v>84</v>
      </c>
      <c r="E59" s="56">
        <f>E60</f>
        <v>118.1</v>
      </c>
      <c r="F59" s="56">
        <f>F60+F61</f>
        <v>297.423</v>
      </c>
      <c r="G59" s="71">
        <f>F59/E59*100</f>
        <v>251.83996613039795</v>
      </c>
      <c r="H59" s="67"/>
    </row>
    <row r="60" spans="1:8" s="10" customFormat="1" ht="15.75">
      <c r="A60" s="11"/>
      <c r="B60" s="14" t="s">
        <v>117</v>
      </c>
      <c r="C60" s="26" t="s">
        <v>44</v>
      </c>
      <c r="D60" s="47" t="s">
        <v>84</v>
      </c>
      <c r="E60" s="34">
        <v>118.1</v>
      </c>
      <c r="F60" s="23">
        <v>96.423000000000002</v>
      </c>
      <c r="G60" s="24">
        <f t="shared" ref="G60:G66" si="7">F60/E60*100</f>
        <v>81.645215918712964</v>
      </c>
      <c r="H60" s="67"/>
    </row>
    <row r="61" spans="1:8" s="10" customFormat="1" ht="15.75">
      <c r="A61" s="11"/>
      <c r="B61" s="14" t="s">
        <v>134</v>
      </c>
      <c r="C61" s="26" t="s">
        <v>135</v>
      </c>
      <c r="D61" s="47" t="s">
        <v>84</v>
      </c>
      <c r="E61" s="34"/>
      <c r="F61" s="23">
        <v>201</v>
      </c>
      <c r="G61" s="24"/>
      <c r="H61" s="67"/>
    </row>
    <row r="62" spans="1:8" s="10" customFormat="1" ht="15.75">
      <c r="A62" s="11"/>
      <c r="B62" s="14" t="s">
        <v>118</v>
      </c>
      <c r="C62" s="26" t="s">
        <v>46</v>
      </c>
      <c r="D62" s="47" t="s">
        <v>84</v>
      </c>
      <c r="E62" s="34">
        <v>500.8</v>
      </c>
      <c r="F62" s="23">
        <v>1137</v>
      </c>
      <c r="G62" s="24">
        <f t="shared" si="7"/>
        <v>227.03674121405751</v>
      </c>
      <c r="H62" s="67"/>
    </row>
    <row r="63" spans="1:8" s="10" customFormat="1" ht="30">
      <c r="A63" s="11"/>
      <c r="B63" s="14" t="s">
        <v>119</v>
      </c>
      <c r="C63" s="26" t="s">
        <v>48</v>
      </c>
      <c r="D63" s="47" t="s">
        <v>84</v>
      </c>
      <c r="E63" s="34">
        <v>608.1</v>
      </c>
      <c r="F63" s="13">
        <v>458.93</v>
      </c>
      <c r="G63" s="24">
        <f t="shared" si="7"/>
        <v>75.469495148824208</v>
      </c>
      <c r="H63" s="67"/>
    </row>
    <row r="64" spans="1:8" s="10" customFormat="1" ht="15.75">
      <c r="A64" s="11"/>
      <c r="B64" s="14" t="s">
        <v>120</v>
      </c>
      <c r="C64" s="26" t="s">
        <v>50</v>
      </c>
      <c r="D64" s="47" t="s">
        <v>84</v>
      </c>
      <c r="E64" s="34">
        <v>2320.8000000000002</v>
      </c>
      <c r="F64" s="23">
        <v>2104</v>
      </c>
      <c r="G64" s="24">
        <f t="shared" si="7"/>
        <v>90.658393657359525</v>
      </c>
      <c r="H64" s="67"/>
    </row>
    <row r="65" spans="1:9" s="10" customFormat="1" ht="19.5" customHeight="1">
      <c r="A65" s="11"/>
      <c r="B65" s="14" t="s">
        <v>121</v>
      </c>
      <c r="C65" s="26" t="s">
        <v>52</v>
      </c>
      <c r="D65" s="47" t="s">
        <v>84</v>
      </c>
      <c r="E65" s="34">
        <v>69.900000000000006</v>
      </c>
      <c r="F65" s="23">
        <v>57</v>
      </c>
      <c r="G65" s="24">
        <f t="shared" si="7"/>
        <v>81.545064377682394</v>
      </c>
      <c r="H65" s="67"/>
    </row>
    <row r="66" spans="1:9" s="10" customFormat="1" ht="15.75">
      <c r="A66" s="11"/>
      <c r="B66" s="14" t="s">
        <v>122</v>
      </c>
      <c r="C66" s="26" t="s">
        <v>53</v>
      </c>
      <c r="D66" s="47" t="s">
        <v>84</v>
      </c>
      <c r="E66" s="34">
        <v>396</v>
      </c>
      <c r="F66" s="23">
        <v>1072.3009999999999</v>
      </c>
      <c r="G66" s="24">
        <f t="shared" si="7"/>
        <v>270.7830808080808</v>
      </c>
      <c r="H66" s="67"/>
    </row>
    <row r="67" spans="1:9" s="10" customFormat="1" ht="15.75">
      <c r="A67" s="11"/>
      <c r="B67" s="58" t="s">
        <v>54</v>
      </c>
      <c r="C67" s="55" t="s">
        <v>55</v>
      </c>
      <c r="D67" s="53" t="s">
        <v>3</v>
      </c>
      <c r="E67" s="59">
        <f>E45+E15-0.3</f>
        <v>75965.58</v>
      </c>
      <c r="F67" s="60">
        <f>F45+F15</f>
        <v>64323.5</v>
      </c>
      <c r="G67" s="71">
        <f>F67/E67*100</f>
        <v>84.674532860803538</v>
      </c>
      <c r="H67" s="23"/>
      <c r="I67" s="46"/>
    </row>
    <row r="68" spans="1:9" s="10" customFormat="1" ht="15.75">
      <c r="A68" s="11"/>
      <c r="B68" s="58" t="s">
        <v>56</v>
      </c>
      <c r="C68" s="62" t="s">
        <v>123</v>
      </c>
      <c r="D68" s="53" t="s">
        <v>3</v>
      </c>
      <c r="E68" s="17">
        <v>227.8</v>
      </c>
      <c r="F68" s="23">
        <v>0</v>
      </c>
      <c r="G68" s="23"/>
      <c r="H68" s="23"/>
    </row>
    <row r="69" spans="1:9" s="10" customFormat="1" ht="15.75">
      <c r="A69" s="11"/>
      <c r="B69" s="58" t="s">
        <v>57</v>
      </c>
      <c r="C69" s="62" t="s">
        <v>58</v>
      </c>
      <c r="D69" s="53" t="s">
        <v>3</v>
      </c>
      <c r="E69" s="17">
        <v>76193.399999999994</v>
      </c>
      <c r="F69" s="60">
        <f>F67+F68</f>
        <v>64323.5</v>
      </c>
      <c r="G69" s="71">
        <f>F69/E69*100</f>
        <v>84.421354080537171</v>
      </c>
      <c r="H69" s="23"/>
    </row>
    <row r="70" spans="1:9" s="10" customFormat="1" ht="76.5" customHeight="1">
      <c r="A70" s="11"/>
      <c r="B70" s="58" t="s">
        <v>59</v>
      </c>
      <c r="C70" s="62" t="s">
        <v>60</v>
      </c>
      <c r="D70" s="53" t="s">
        <v>61</v>
      </c>
      <c r="E70" s="63">
        <v>62200</v>
      </c>
      <c r="F70" s="69">
        <v>53000</v>
      </c>
      <c r="G70" s="71">
        <f>F70/E70*100</f>
        <v>85.20900321543408</v>
      </c>
      <c r="H70" s="70" t="s">
        <v>137</v>
      </c>
    </row>
    <row r="71" spans="1:9" s="10" customFormat="1" ht="15.75">
      <c r="A71" s="11"/>
      <c r="B71" s="58" t="s">
        <v>62</v>
      </c>
      <c r="C71" s="62" t="s">
        <v>63</v>
      </c>
      <c r="D71" s="53" t="s">
        <v>64</v>
      </c>
      <c r="E71" s="64">
        <f t="shared" ref="E71:F71" si="8">E69/E70</f>
        <v>1.224974276527331</v>
      </c>
      <c r="F71" s="64" t="s">
        <v>136</v>
      </c>
      <c r="G71" s="64"/>
      <c r="H71" s="67"/>
    </row>
    <row r="72" spans="1:9" s="10" customFormat="1" ht="15.75">
      <c r="B72" s="72"/>
      <c r="C72" s="65"/>
      <c r="D72" s="65"/>
      <c r="E72" s="65"/>
      <c r="F72" s="61"/>
      <c r="G72" s="61"/>
      <c r="H72" s="65"/>
    </row>
    <row r="73" spans="1:9" s="4" customFormat="1" ht="15">
      <c r="B73" s="81"/>
      <c r="C73" s="82"/>
      <c r="D73" s="81"/>
      <c r="H73" s="83"/>
    </row>
    <row r="74" spans="1:9" s="4" customFormat="1" ht="15">
      <c r="B74" s="91" t="s">
        <v>77</v>
      </c>
      <c r="C74" s="91"/>
      <c r="D74" s="91"/>
      <c r="E74" s="91"/>
      <c r="H74" s="83"/>
    </row>
    <row r="75" spans="1:9" s="4" customFormat="1" ht="15">
      <c r="B75" s="91" t="s">
        <v>76</v>
      </c>
      <c r="C75" s="91"/>
      <c r="D75" s="91"/>
      <c r="E75" s="91"/>
      <c r="H75" s="83"/>
    </row>
    <row r="76" spans="1:9" s="4" customFormat="1" ht="15">
      <c r="B76" s="91" t="s">
        <v>75</v>
      </c>
      <c r="C76" s="91"/>
      <c r="D76" s="91"/>
      <c r="E76" s="91"/>
      <c r="H76" s="83"/>
    </row>
    <row r="77" spans="1:9" s="4" customFormat="1" ht="15">
      <c r="B77" s="91" t="s">
        <v>78</v>
      </c>
      <c r="C77" s="91"/>
      <c r="D77" s="91"/>
      <c r="E77" s="91"/>
      <c r="H77" s="83"/>
    </row>
    <row r="78" spans="1:9" s="4" customFormat="1" ht="15">
      <c r="B78" s="91"/>
      <c r="C78" s="91"/>
      <c r="D78" s="91"/>
      <c r="E78" s="91"/>
      <c r="H78" s="83"/>
    </row>
    <row r="79" spans="1:9" s="7" customFormat="1" ht="14.25">
      <c r="B79" s="8"/>
      <c r="C79" s="7" t="s">
        <v>79</v>
      </c>
      <c r="F79" s="93" t="s">
        <v>65</v>
      </c>
      <c r="G79" s="93"/>
      <c r="H79" s="84"/>
    </row>
    <row r="80" spans="1:9" s="7" customFormat="1" ht="14.25">
      <c r="B80" s="8"/>
      <c r="F80" s="8"/>
      <c r="H80" s="84"/>
    </row>
    <row r="81" spans="2:8" s="7" customFormat="1" ht="14.25">
      <c r="B81" s="8"/>
      <c r="C81" s="7" t="s">
        <v>80</v>
      </c>
      <c r="F81" s="93" t="s">
        <v>81</v>
      </c>
      <c r="G81" s="93"/>
      <c r="H81" s="84"/>
    </row>
    <row r="82" spans="2:8" s="7" customFormat="1" ht="14.25">
      <c r="B82" s="8"/>
      <c r="D82" s="8"/>
      <c r="H82" s="84"/>
    </row>
    <row r="83" spans="2:8" s="4" customFormat="1" ht="15">
      <c r="B83" s="5"/>
      <c r="D83" s="5"/>
      <c r="H83" s="83"/>
    </row>
    <row r="84" spans="2:8" s="4" customFormat="1" ht="15">
      <c r="B84" s="5"/>
      <c r="D84" s="5"/>
      <c r="H84" s="83"/>
    </row>
    <row r="85" spans="2:8" s="4" customFormat="1" ht="15">
      <c r="B85" s="5"/>
      <c r="D85" s="5"/>
      <c r="H85" s="83"/>
    </row>
    <row r="86" spans="2:8" s="4" customFormat="1" ht="15">
      <c r="B86" s="5"/>
      <c r="D86" s="5"/>
      <c r="H86" s="83"/>
    </row>
    <row r="87" spans="2:8" s="4" customFormat="1" ht="15">
      <c r="B87" s="5"/>
      <c r="D87" s="5"/>
      <c r="H87" s="83"/>
    </row>
    <row r="88" spans="2:8" s="4" customFormat="1" ht="15">
      <c r="B88" s="5"/>
      <c r="D88" s="5"/>
      <c r="H88" s="83"/>
    </row>
    <row r="89" spans="2:8" s="4" customFormat="1" ht="15">
      <c r="B89" s="5"/>
      <c r="D89" s="5"/>
      <c r="H89" s="83"/>
    </row>
    <row r="90" spans="2:8" s="4" customFormat="1" ht="15">
      <c r="B90" s="5"/>
      <c r="D90" s="5"/>
      <c r="H90" s="83"/>
    </row>
    <row r="91" spans="2:8" s="4" customFormat="1" ht="15">
      <c r="B91" s="5"/>
      <c r="D91" s="5"/>
      <c r="H91" s="83"/>
    </row>
    <row r="92" spans="2:8" s="4" customFormat="1" ht="15">
      <c r="B92" s="5"/>
      <c r="D92" s="5"/>
      <c r="H92" s="83"/>
    </row>
    <row r="93" spans="2:8" s="4" customFormat="1" ht="15">
      <c r="B93" s="5"/>
      <c r="D93" s="5"/>
      <c r="H93" s="83"/>
    </row>
    <row r="94" spans="2:8" s="4" customFormat="1" ht="15">
      <c r="B94" s="5"/>
      <c r="D94" s="5"/>
      <c r="H94" s="83"/>
    </row>
    <row r="95" spans="2:8" s="4" customFormat="1" ht="15">
      <c r="B95" s="5"/>
      <c r="D95" s="5"/>
      <c r="H95" s="83"/>
    </row>
    <row r="96" spans="2:8" s="4" customFormat="1" ht="15">
      <c r="B96" s="5"/>
      <c r="D96" s="5"/>
      <c r="H96" s="83"/>
    </row>
    <row r="97" spans="1:8" s="4" customFormat="1" ht="15">
      <c r="B97" s="5"/>
      <c r="D97" s="5"/>
      <c r="H97" s="83"/>
    </row>
    <row r="98" spans="1:8" s="4" customFormat="1" ht="15">
      <c r="B98" s="5"/>
      <c r="D98" s="5"/>
      <c r="H98" s="83"/>
    </row>
    <row r="99" spans="1:8">
      <c r="A99" s="85"/>
      <c r="B99" s="86"/>
      <c r="C99" s="85"/>
      <c r="D99" s="86"/>
    </row>
    <row r="100" spans="1:8">
      <c r="A100" s="85"/>
      <c r="B100" s="86"/>
      <c r="C100" s="85"/>
      <c r="D100" s="86"/>
    </row>
    <row r="101" spans="1:8">
      <c r="A101" s="85"/>
      <c r="B101" s="86"/>
      <c r="C101" s="85"/>
      <c r="D101" s="86"/>
    </row>
    <row r="102" spans="1:8">
      <c r="A102" s="85"/>
      <c r="B102" s="86"/>
      <c r="C102" s="85"/>
      <c r="D102" s="86"/>
    </row>
    <row r="103" spans="1:8">
      <c r="A103" s="85"/>
      <c r="B103" s="86"/>
      <c r="C103" s="85"/>
      <c r="D103" s="86"/>
    </row>
    <row r="104" spans="1:8">
      <c r="A104" s="85"/>
      <c r="B104" s="86"/>
      <c r="C104" s="85"/>
      <c r="D104" s="86"/>
    </row>
    <row r="105" spans="1:8">
      <c r="A105" s="85"/>
      <c r="B105" s="86"/>
      <c r="C105" s="85"/>
      <c r="D105" s="86"/>
    </row>
    <row r="106" spans="1:8">
      <c r="A106" s="85"/>
      <c r="B106" s="86"/>
      <c r="C106" s="85"/>
      <c r="D106" s="86"/>
    </row>
    <row r="107" spans="1:8">
      <c r="A107" s="85"/>
      <c r="B107" s="86"/>
      <c r="C107" s="85"/>
      <c r="D107" s="86"/>
    </row>
    <row r="108" spans="1:8">
      <c r="A108" s="85"/>
      <c r="B108" s="86"/>
      <c r="C108" s="85"/>
      <c r="D108" s="86"/>
    </row>
    <row r="109" spans="1:8">
      <c r="A109" s="85"/>
      <c r="B109" s="86"/>
      <c r="C109" s="85"/>
      <c r="D109" s="86"/>
    </row>
    <row r="110" spans="1:8">
      <c r="A110" s="85"/>
      <c r="B110" s="86"/>
      <c r="C110" s="85"/>
      <c r="D110" s="86"/>
    </row>
    <row r="111" spans="1:8">
      <c r="A111" s="85"/>
      <c r="B111" s="86"/>
      <c r="C111" s="85"/>
      <c r="D111" s="86"/>
    </row>
    <row r="112" spans="1:8">
      <c r="A112" s="85"/>
      <c r="B112" s="86"/>
      <c r="C112" s="85"/>
      <c r="D112" s="86"/>
    </row>
    <row r="113" spans="1:4">
      <c r="A113" s="85"/>
      <c r="B113" s="86"/>
      <c r="C113" s="85"/>
      <c r="D113" s="86"/>
    </row>
    <row r="114" spans="1:4">
      <c r="A114" s="85"/>
      <c r="B114" s="86"/>
      <c r="C114" s="85"/>
      <c r="D114" s="86"/>
    </row>
    <row r="115" spans="1:4">
      <c r="A115" s="85"/>
      <c r="B115" s="86"/>
      <c r="C115" s="85"/>
      <c r="D115" s="86"/>
    </row>
  </sheetData>
  <mergeCells count="14">
    <mergeCell ref="B78:E78"/>
    <mergeCell ref="F79:G79"/>
    <mergeCell ref="F81:G81"/>
    <mergeCell ref="B11:C11"/>
    <mergeCell ref="B74:E74"/>
    <mergeCell ref="B75:E75"/>
    <mergeCell ref="B76:E76"/>
    <mergeCell ref="B77:E77"/>
    <mergeCell ref="E2:H2"/>
    <mergeCell ref="B5:H5"/>
    <mergeCell ref="B7:H7"/>
    <mergeCell ref="B8:H8"/>
    <mergeCell ref="B10:C10"/>
    <mergeCell ref="E3:H3"/>
  </mergeCells>
  <pageMargins left="0.27559055118110237" right="0.11811023622047245" top="0.39" bottom="0.33" header="0.43" footer="0.33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3"/>
  <sheetViews>
    <sheetView tabSelected="1" zoomScale="75" zoomScaleNormal="75" workbookViewId="0">
      <selection activeCell="C78" sqref="C78"/>
    </sheetView>
  </sheetViews>
  <sheetFormatPr defaultColWidth="8.85546875" defaultRowHeight="15"/>
  <cols>
    <col min="1" max="1" width="2.28515625" style="6" customWidth="1"/>
    <col min="2" max="2" width="6.7109375" style="73" customWidth="1"/>
    <col min="3" max="3" width="40.140625" style="6" customWidth="1"/>
    <col min="4" max="4" width="7.85546875" style="9" customWidth="1"/>
    <col min="5" max="5" width="16" style="6" customWidth="1"/>
    <col min="6" max="6" width="14.7109375" style="6" customWidth="1"/>
    <col min="7" max="7" width="12.140625" style="6" customWidth="1"/>
    <col min="8" max="8" width="28.28515625" style="68" customWidth="1"/>
    <col min="9" max="16384" width="8.85546875" style="6"/>
  </cols>
  <sheetData>
    <row r="2" spans="1:8" ht="21" customHeight="1">
      <c r="E2" s="68" t="s">
        <v>127</v>
      </c>
    </row>
    <row r="3" spans="1:8" ht="45.75" customHeight="1">
      <c r="E3" s="92" t="s">
        <v>67</v>
      </c>
      <c r="F3" s="92"/>
      <c r="G3" s="92"/>
      <c r="H3" s="92"/>
    </row>
    <row r="5" spans="1:8">
      <c r="B5" s="88" t="s">
        <v>71</v>
      </c>
      <c r="C5" s="88"/>
      <c r="D5" s="88"/>
      <c r="E5" s="88"/>
      <c r="F5" s="88"/>
      <c r="G5" s="88"/>
    </row>
    <row r="6" spans="1:8" ht="28.5" customHeight="1">
      <c r="B6" s="89" t="s">
        <v>126</v>
      </c>
      <c r="C6" s="89"/>
      <c r="D6" s="89"/>
      <c r="E6" s="89"/>
      <c r="F6" s="89"/>
      <c r="G6" s="89"/>
    </row>
    <row r="7" spans="1:8">
      <c r="B7" s="88" t="s">
        <v>130</v>
      </c>
      <c r="C7" s="88"/>
      <c r="D7" s="88"/>
      <c r="E7" s="88"/>
      <c r="F7" s="88"/>
      <c r="G7" s="88"/>
    </row>
    <row r="8" spans="1:8">
      <c r="B8" s="74"/>
      <c r="C8" s="74"/>
      <c r="D8" s="74"/>
      <c r="E8" s="74"/>
    </row>
    <row r="9" spans="1:8">
      <c r="B9" s="90" t="s">
        <v>73</v>
      </c>
      <c r="C9" s="90"/>
      <c r="D9" s="74"/>
      <c r="E9" s="74"/>
    </row>
    <row r="10" spans="1:8">
      <c r="B10" s="90" t="s">
        <v>74</v>
      </c>
      <c r="C10" s="90"/>
      <c r="D10" s="74"/>
      <c r="E10" s="74"/>
    </row>
    <row r="11" spans="1:8">
      <c r="B11" s="74"/>
      <c r="C11" s="74"/>
      <c r="D11" s="74"/>
      <c r="E11" s="74"/>
    </row>
    <row r="12" spans="1:8" s="10" customFormat="1" ht="65.25" customHeight="1">
      <c r="B12" s="1" t="s">
        <v>0</v>
      </c>
      <c r="C12" s="1" t="s">
        <v>83</v>
      </c>
      <c r="D12" s="1" t="s">
        <v>124</v>
      </c>
      <c r="E12" s="2" t="s">
        <v>68</v>
      </c>
      <c r="F12" s="2" t="s">
        <v>69</v>
      </c>
      <c r="G12" s="3" t="s">
        <v>70</v>
      </c>
      <c r="H12" s="66" t="s">
        <v>128</v>
      </c>
    </row>
    <row r="13" spans="1:8" s="10" customFormat="1" ht="15.75">
      <c r="A13" s="11"/>
      <c r="B13" s="14">
        <v>1</v>
      </c>
      <c r="C13" s="14">
        <v>2</v>
      </c>
      <c r="D13" s="14">
        <v>3</v>
      </c>
      <c r="E13" s="14">
        <v>4</v>
      </c>
      <c r="F13" s="15">
        <v>5</v>
      </c>
      <c r="G13" s="15">
        <v>6</v>
      </c>
      <c r="H13" s="67"/>
    </row>
    <row r="14" spans="1:8" s="10" customFormat="1" ht="83.25" customHeight="1">
      <c r="A14" s="11"/>
      <c r="B14" s="1" t="s">
        <v>1</v>
      </c>
      <c r="C14" s="16" t="s">
        <v>2</v>
      </c>
      <c r="D14" s="1" t="s">
        <v>3</v>
      </c>
      <c r="E14" s="17">
        <f>E15+E23+E24+E27+E19</f>
        <v>39687.480000000003</v>
      </c>
      <c r="F14" s="17">
        <f>F15+F23+F24+F27+F19</f>
        <v>32799.214</v>
      </c>
      <c r="G14" s="18">
        <f>F14/E14*100</f>
        <v>82.643730466131885</v>
      </c>
      <c r="H14" s="70" t="s">
        <v>137</v>
      </c>
    </row>
    <row r="15" spans="1:8" s="10" customFormat="1" ht="28.5">
      <c r="A15" s="11"/>
      <c r="B15" s="1">
        <v>1</v>
      </c>
      <c r="C15" s="16" t="s">
        <v>4</v>
      </c>
      <c r="D15" s="1" t="s">
        <v>84</v>
      </c>
      <c r="E15" s="17">
        <f>E16+E17+E18</f>
        <v>3432.2400000000002</v>
      </c>
      <c r="F15" s="18">
        <f t="shared" ref="F15" si="0">F16+F17+F18</f>
        <v>2125.7049999999999</v>
      </c>
      <c r="G15" s="71">
        <f>F15/E15*100</f>
        <v>61.933460364077099</v>
      </c>
      <c r="H15" s="67"/>
    </row>
    <row r="16" spans="1:8" s="10" customFormat="1" ht="15.75">
      <c r="A16" s="11"/>
      <c r="B16" s="19" t="s">
        <v>5</v>
      </c>
      <c r="C16" s="20" t="s">
        <v>6</v>
      </c>
      <c r="D16" s="21" t="s">
        <v>84</v>
      </c>
      <c r="E16" s="22">
        <v>1587.25</v>
      </c>
      <c r="F16" s="24">
        <v>1095.78</v>
      </c>
      <c r="G16" s="24">
        <f t="shared" ref="G16:G43" si="1">F16/E16*100</f>
        <v>69.036383682469676</v>
      </c>
      <c r="H16" s="67"/>
    </row>
    <row r="17" spans="1:9" s="10" customFormat="1" ht="23.25" customHeight="1">
      <c r="A17" s="11"/>
      <c r="B17" s="19" t="s">
        <v>85</v>
      </c>
      <c r="C17" s="20" t="s">
        <v>86</v>
      </c>
      <c r="D17" s="21" t="s">
        <v>84</v>
      </c>
      <c r="E17" s="22">
        <v>1347.3</v>
      </c>
      <c r="F17" s="24">
        <v>754.49</v>
      </c>
      <c r="G17" s="24">
        <f t="shared" si="1"/>
        <v>56.000148445038221</v>
      </c>
      <c r="H17" s="67"/>
    </row>
    <row r="18" spans="1:9" s="10" customFormat="1" ht="15.75">
      <c r="A18" s="11"/>
      <c r="B18" s="25" t="s">
        <v>87</v>
      </c>
      <c r="C18" s="26" t="s">
        <v>30</v>
      </c>
      <c r="D18" s="21" t="s">
        <v>84</v>
      </c>
      <c r="E18" s="22">
        <v>497.69</v>
      </c>
      <c r="F18" s="24">
        <v>275.435</v>
      </c>
      <c r="G18" s="24">
        <f t="shared" si="1"/>
        <v>55.342683196367219</v>
      </c>
      <c r="H18" s="67"/>
    </row>
    <row r="19" spans="1:9" s="10" customFormat="1" ht="18.75" customHeight="1">
      <c r="A19" s="11"/>
      <c r="B19" s="75" t="s">
        <v>88</v>
      </c>
      <c r="C19" s="16" t="s">
        <v>32</v>
      </c>
      <c r="D19" s="21" t="s">
        <v>84</v>
      </c>
      <c r="E19" s="63">
        <f>E20+E21+0.03</f>
        <v>11976.94</v>
      </c>
      <c r="F19" s="18">
        <f>F20+F21+F22</f>
        <v>8996.18</v>
      </c>
      <c r="G19" s="71">
        <f>F19/E19*100</f>
        <v>75.11250786928882</v>
      </c>
      <c r="H19" s="67"/>
    </row>
    <row r="20" spans="1:9" s="10" customFormat="1" ht="15.75" customHeight="1">
      <c r="A20" s="11"/>
      <c r="B20" s="25" t="s">
        <v>89</v>
      </c>
      <c r="C20" s="20" t="s">
        <v>90</v>
      </c>
      <c r="D20" s="21" t="s">
        <v>84</v>
      </c>
      <c r="E20" s="22">
        <v>10898</v>
      </c>
      <c r="F20" s="23">
        <v>8160.71</v>
      </c>
      <c r="G20" s="24">
        <f t="shared" si="1"/>
        <v>74.882639016333272</v>
      </c>
      <c r="H20" s="67"/>
    </row>
    <row r="21" spans="1:9" s="10" customFormat="1" ht="15.75">
      <c r="A21" s="11"/>
      <c r="B21" s="19" t="s">
        <v>91</v>
      </c>
      <c r="C21" s="20" t="s">
        <v>92</v>
      </c>
      <c r="D21" s="21" t="s">
        <v>84</v>
      </c>
      <c r="E21" s="22">
        <v>1078.9100000000001</v>
      </c>
      <c r="F21" s="23">
        <v>796.05</v>
      </c>
      <c r="G21" s="24">
        <f t="shared" si="1"/>
        <v>73.782799306707687</v>
      </c>
      <c r="H21" s="67"/>
    </row>
    <row r="22" spans="1:9" s="10" customFormat="1" ht="30">
      <c r="A22" s="11"/>
      <c r="B22" s="19" t="s">
        <v>131</v>
      </c>
      <c r="C22" s="20" t="s">
        <v>132</v>
      </c>
      <c r="D22" s="21" t="s">
        <v>84</v>
      </c>
      <c r="E22" s="22"/>
      <c r="F22" s="23">
        <v>39.42</v>
      </c>
      <c r="G22" s="24"/>
      <c r="H22" s="67"/>
    </row>
    <row r="23" spans="1:9" s="10" customFormat="1" ht="15.75">
      <c r="A23" s="11"/>
      <c r="B23" s="1">
        <v>3</v>
      </c>
      <c r="C23" s="16" t="s">
        <v>7</v>
      </c>
      <c r="D23" s="1" t="s">
        <v>84</v>
      </c>
      <c r="E23" s="56">
        <v>17844</v>
      </c>
      <c r="F23" s="57">
        <v>17844</v>
      </c>
      <c r="G23" s="71">
        <f t="shared" si="1"/>
        <v>100</v>
      </c>
      <c r="H23" s="67"/>
    </row>
    <row r="24" spans="1:9" s="10" customFormat="1" ht="16.5" customHeight="1">
      <c r="A24" s="11"/>
      <c r="B24" s="1">
        <v>4</v>
      </c>
      <c r="C24" s="16" t="s">
        <v>8</v>
      </c>
      <c r="D24" s="21" t="s">
        <v>84</v>
      </c>
      <c r="E24" s="64">
        <f>E25+E26+0.3</f>
        <v>3262.3</v>
      </c>
      <c r="F24" s="18">
        <f>F25+F26</f>
        <v>2295.46</v>
      </c>
      <c r="G24" s="71">
        <f t="shared" si="1"/>
        <v>70.363240658431167</v>
      </c>
      <c r="H24" s="67"/>
    </row>
    <row r="25" spans="1:9" s="10" customFormat="1" ht="33.75" customHeight="1">
      <c r="A25" s="11"/>
      <c r="B25" s="27" t="s">
        <v>11</v>
      </c>
      <c r="C25" s="20" t="s">
        <v>9</v>
      </c>
      <c r="D25" s="21" t="s">
        <v>84</v>
      </c>
      <c r="E25" s="28">
        <v>2533.6999999999998</v>
      </c>
      <c r="F25" s="13">
        <v>1615.46</v>
      </c>
      <c r="G25" s="24">
        <f t="shared" si="1"/>
        <v>63.758929628606388</v>
      </c>
      <c r="H25" s="67"/>
    </row>
    <row r="26" spans="1:9" s="10" customFormat="1" ht="16.5" customHeight="1">
      <c r="A26" s="11"/>
      <c r="B26" s="27" t="s">
        <v>12</v>
      </c>
      <c r="C26" s="20" t="s">
        <v>10</v>
      </c>
      <c r="D26" s="21" t="s">
        <v>84</v>
      </c>
      <c r="E26" s="22">
        <v>728.3</v>
      </c>
      <c r="F26" s="13">
        <v>680</v>
      </c>
      <c r="G26" s="24">
        <f t="shared" si="1"/>
        <v>93.368117533983252</v>
      </c>
      <c r="H26" s="67"/>
    </row>
    <row r="27" spans="1:9" s="10" customFormat="1" ht="19.5" customHeight="1">
      <c r="A27" s="11"/>
      <c r="B27" s="76" t="s">
        <v>93</v>
      </c>
      <c r="C27" s="77" t="s">
        <v>94</v>
      </c>
      <c r="D27" s="21" t="s">
        <v>84</v>
      </c>
      <c r="E27" s="56">
        <f>E28+E29+E30+E31+E32+E33+E34+E35+E36+E37+E38+E39+E40+E41+E42+E43+0.1</f>
        <v>3171.9999999999995</v>
      </c>
      <c r="F27" s="56">
        <f>F28+F29+F30+F31+F32+F33+F34+F35+F36+F37+F38+F39+F40+F41+F42+F43</f>
        <v>1537.8689999999999</v>
      </c>
      <c r="G27" s="71">
        <f>F27/E27*100</f>
        <v>48.48262925598992</v>
      </c>
      <c r="H27" s="67"/>
    </row>
    <row r="28" spans="1:9" s="10" customFormat="1" ht="45">
      <c r="A28" s="11"/>
      <c r="B28" s="29" t="s">
        <v>25</v>
      </c>
      <c r="C28" s="30" t="s">
        <v>138</v>
      </c>
      <c r="D28" s="21" t="s">
        <v>84</v>
      </c>
      <c r="E28" s="22">
        <v>700.9</v>
      </c>
      <c r="F28" s="13">
        <v>79</v>
      </c>
      <c r="G28" s="24">
        <f t="shared" si="1"/>
        <v>11.271222713653874</v>
      </c>
      <c r="H28" s="45"/>
      <c r="I28" s="31"/>
    </row>
    <row r="29" spans="1:9" s="10" customFormat="1" ht="17.45" customHeight="1">
      <c r="A29" s="11"/>
      <c r="B29" s="29" t="s">
        <v>29</v>
      </c>
      <c r="C29" s="30" t="s">
        <v>13</v>
      </c>
      <c r="D29" s="12" t="s">
        <v>84</v>
      </c>
      <c r="E29" s="22">
        <v>42.8</v>
      </c>
      <c r="F29" s="23"/>
      <c r="G29" s="24">
        <f t="shared" si="1"/>
        <v>0</v>
      </c>
      <c r="H29" s="67"/>
    </row>
    <row r="30" spans="1:9" s="10" customFormat="1" ht="21" customHeight="1">
      <c r="A30" s="11"/>
      <c r="B30" s="32" t="s">
        <v>31</v>
      </c>
      <c r="C30" s="30" t="s">
        <v>14</v>
      </c>
      <c r="D30" s="12" t="s">
        <v>84</v>
      </c>
      <c r="E30" s="22">
        <v>622.70000000000005</v>
      </c>
      <c r="F30" s="13">
        <v>388.42</v>
      </c>
      <c r="G30" s="24">
        <f t="shared" si="1"/>
        <v>62.376746426850801</v>
      </c>
      <c r="H30" s="67"/>
    </row>
    <row r="31" spans="1:9" s="10" customFormat="1" ht="15.75">
      <c r="A31" s="11"/>
      <c r="B31" s="32" t="s">
        <v>35</v>
      </c>
      <c r="C31" s="33" t="s">
        <v>15</v>
      </c>
      <c r="D31" s="12" t="s">
        <v>84</v>
      </c>
      <c r="E31" s="22">
        <v>696.8</v>
      </c>
      <c r="F31" s="23">
        <v>194.083</v>
      </c>
      <c r="G31" s="24">
        <f t="shared" si="1"/>
        <v>27.8534730195178</v>
      </c>
      <c r="H31" s="67"/>
    </row>
    <row r="32" spans="1:9" s="10" customFormat="1" ht="16.5" customHeight="1">
      <c r="A32" s="11"/>
      <c r="B32" s="32" t="s">
        <v>37</v>
      </c>
      <c r="C32" s="33" t="s">
        <v>16</v>
      </c>
      <c r="D32" s="12" t="s">
        <v>84</v>
      </c>
      <c r="E32" s="34">
        <v>54.5</v>
      </c>
      <c r="F32" s="23">
        <v>0</v>
      </c>
      <c r="G32" s="24">
        <f t="shared" si="1"/>
        <v>0</v>
      </c>
      <c r="H32" s="67"/>
    </row>
    <row r="33" spans="1:8" s="10" customFormat="1" ht="15.75">
      <c r="A33" s="11"/>
      <c r="B33" s="29" t="s">
        <v>39</v>
      </c>
      <c r="C33" s="33" t="s">
        <v>17</v>
      </c>
      <c r="D33" s="12" t="s">
        <v>84</v>
      </c>
      <c r="E33" s="34">
        <v>17.2</v>
      </c>
      <c r="F33" s="23">
        <v>0</v>
      </c>
      <c r="G33" s="24">
        <f t="shared" si="1"/>
        <v>0</v>
      </c>
      <c r="H33" s="67"/>
    </row>
    <row r="34" spans="1:8" s="10" customFormat="1" ht="20.25" customHeight="1">
      <c r="A34" s="11"/>
      <c r="B34" s="29" t="s">
        <v>40</v>
      </c>
      <c r="C34" s="30" t="s">
        <v>18</v>
      </c>
      <c r="D34" s="12" t="s">
        <v>84</v>
      </c>
      <c r="E34" s="34">
        <v>439.3</v>
      </c>
      <c r="F34" s="13">
        <v>426.88299999999998</v>
      </c>
      <c r="G34" s="24">
        <f t="shared" si="1"/>
        <v>97.173457773730931</v>
      </c>
      <c r="H34" s="67"/>
    </row>
    <row r="35" spans="1:8" s="10" customFormat="1" ht="11.25" hidden="1" customHeight="1">
      <c r="A35" s="11"/>
      <c r="B35" s="35" t="s">
        <v>42</v>
      </c>
      <c r="C35" s="36" t="s">
        <v>19</v>
      </c>
      <c r="D35" s="37"/>
      <c r="E35" s="38"/>
      <c r="F35" s="39"/>
      <c r="G35" s="24" t="e">
        <f t="shared" si="1"/>
        <v>#DIV/0!</v>
      </c>
      <c r="H35" s="67"/>
    </row>
    <row r="36" spans="1:8" s="10" customFormat="1" ht="11.25" hidden="1" customHeight="1">
      <c r="A36" s="11"/>
      <c r="B36" s="35" t="s">
        <v>45</v>
      </c>
      <c r="C36" s="40" t="s">
        <v>20</v>
      </c>
      <c r="D36" s="37"/>
      <c r="E36" s="41"/>
      <c r="F36" s="39"/>
      <c r="G36" s="24" t="e">
        <f t="shared" si="1"/>
        <v>#DIV/0!</v>
      </c>
      <c r="H36" s="67"/>
    </row>
    <row r="37" spans="1:8" s="10" customFormat="1" ht="36" customHeight="1">
      <c r="A37" s="11"/>
      <c r="B37" s="29" t="s">
        <v>125</v>
      </c>
      <c r="C37" s="33" t="s">
        <v>95</v>
      </c>
      <c r="D37" s="12" t="s">
        <v>84</v>
      </c>
      <c r="E37" s="34">
        <v>152.6</v>
      </c>
      <c r="F37" s="13">
        <v>85.8</v>
      </c>
      <c r="G37" s="24">
        <f t="shared" si="1"/>
        <v>56.225425950196595</v>
      </c>
      <c r="H37" s="67"/>
    </row>
    <row r="38" spans="1:8" s="10" customFormat="1" ht="32.25" customHeight="1">
      <c r="A38" s="11"/>
      <c r="B38" s="29" t="s">
        <v>45</v>
      </c>
      <c r="C38" s="33" t="s">
        <v>96</v>
      </c>
      <c r="D38" s="12" t="s">
        <v>84</v>
      </c>
      <c r="E38" s="34">
        <v>139.9</v>
      </c>
      <c r="F38" s="13">
        <v>75</v>
      </c>
      <c r="G38" s="24">
        <f t="shared" si="1"/>
        <v>53.609721229449605</v>
      </c>
      <c r="H38" s="67"/>
    </row>
    <row r="39" spans="1:8" s="42" customFormat="1">
      <c r="B39" s="27" t="s">
        <v>47</v>
      </c>
      <c r="C39" s="43" t="s">
        <v>97</v>
      </c>
      <c r="D39" s="12" t="s">
        <v>84</v>
      </c>
      <c r="E39" s="34">
        <v>248.7</v>
      </c>
      <c r="F39" s="23">
        <v>236.63300000000001</v>
      </c>
      <c r="G39" s="24">
        <f t="shared" si="1"/>
        <v>95.147969441093693</v>
      </c>
      <c r="H39" s="67"/>
    </row>
    <row r="40" spans="1:8" s="42" customFormat="1" ht="30">
      <c r="B40" s="27" t="s">
        <v>49</v>
      </c>
      <c r="C40" s="43" t="s">
        <v>21</v>
      </c>
      <c r="D40" s="12" t="s">
        <v>84</v>
      </c>
      <c r="E40" s="34">
        <v>29</v>
      </c>
      <c r="F40" s="23">
        <v>27</v>
      </c>
      <c r="G40" s="24">
        <f t="shared" si="1"/>
        <v>93.103448275862064</v>
      </c>
      <c r="H40" s="67"/>
    </row>
    <row r="41" spans="1:8" s="42" customFormat="1" ht="11.25" hidden="1" customHeight="1">
      <c r="B41" s="44" t="s">
        <v>98</v>
      </c>
      <c r="C41" s="36" t="s">
        <v>99</v>
      </c>
      <c r="D41" s="37"/>
      <c r="E41" s="38"/>
      <c r="F41" s="39"/>
      <c r="G41" s="24" t="e">
        <f t="shared" si="1"/>
        <v>#DIV/0!</v>
      </c>
      <c r="H41" s="67"/>
    </row>
    <row r="42" spans="1:8" s="42" customFormat="1" ht="11.25" hidden="1" customHeight="1">
      <c r="B42" s="44" t="s">
        <v>100</v>
      </c>
      <c r="C42" s="40" t="s">
        <v>101</v>
      </c>
      <c r="D42" s="37"/>
      <c r="E42" s="41"/>
      <c r="F42" s="39"/>
      <c r="G42" s="24" t="e">
        <f t="shared" si="1"/>
        <v>#DIV/0!</v>
      </c>
      <c r="H42" s="67"/>
    </row>
    <row r="43" spans="1:8" s="42" customFormat="1" ht="61.5" customHeight="1">
      <c r="B43" s="22" t="s">
        <v>51</v>
      </c>
      <c r="C43" s="33" t="s">
        <v>102</v>
      </c>
      <c r="D43" s="45"/>
      <c r="E43" s="34">
        <v>27.5</v>
      </c>
      <c r="F43" s="13">
        <v>25.05</v>
      </c>
      <c r="G43" s="24">
        <f t="shared" si="1"/>
        <v>91.090909090909093</v>
      </c>
      <c r="H43" s="67"/>
    </row>
    <row r="44" spans="1:8" s="10" customFormat="1" ht="77.25" customHeight="1">
      <c r="A44" s="11"/>
      <c r="B44" s="78" t="s">
        <v>22</v>
      </c>
      <c r="C44" s="77" t="s">
        <v>23</v>
      </c>
      <c r="D44" s="21" t="s">
        <v>3</v>
      </c>
      <c r="E44" s="56">
        <f t="shared" ref="E44:F44" si="2">E45</f>
        <v>36278.400000000001</v>
      </c>
      <c r="F44" s="79">
        <f t="shared" si="2"/>
        <v>31524.285999999996</v>
      </c>
      <c r="G44" s="79">
        <f>F44/E44*100</f>
        <v>86.895469480462197</v>
      </c>
      <c r="H44" s="70" t="s">
        <v>137</v>
      </c>
    </row>
    <row r="45" spans="1:8" s="10" customFormat="1" ht="17.25" customHeight="1">
      <c r="A45" s="11"/>
      <c r="B45" s="47" t="s">
        <v>103</v>
      </c>
      <c r="C45" s="26" t="s">
        <v>24</v>
      </c>
      <c r="D45" s="47" t="s">
        <v>84</v>
      </c>
      <c r="E45" s="34">
        <f>E46+E50+E54+E55+E56+E57+E58+E61+E62+E63+E64+E65</f>
        <v>36278.400000000001</v>
      </c>
      <c r="F45" s="13">
        <f>F46+F50+F54+F55+F56+F57+F58+F61+F62+F63+F64+F65</f>
        <v>31524.285999999996</v>
      </c>
      <c r="G45" s="13"/>
      <c r="H45" s="67"/>
    </row>
    <row r="46" spans="1:8" s="10" customFormat="1" ht="21" customHeight="1">
      <c r="A46" s="11"/>
      <c r="B46" s="80" t="s">
        <v>104</v>
      </c>
      <c r="C46" s="77" t="s">
        <v>26</v>
      </c>
      <c r="D46" s="12" t="s">
        <v>84</v>
      </c>
      <c r="E46" s="56">
        <f>E47+E48+E49</f>
        <v>927.80000000000007</v>
      </c>
      <c r="F46" s="79">
        <f>F47+F48+F49</f>
        <v>862.19600000000003</v>
      </c>
      <c r="G46" s="71">
        <f>F46/E46*100</f>
        <v>92.92907954300496</v>
      </c>
      <c r="H46" s="67"/>
    </row>
    <row r="47" spans="1:8" s="10" customFormat="1" ht="15.75">
      <c r="A47" s="11"/>
      <c r="B47" s="48" t="s">
        <v>105</v>
      </c>
      <c r="C47" s="26" t="s">
        <v>27</v>
      </c>
      <c r="D47" s="47" t="s">
        <v>84</v>
      </c>
      <c r="E47" s="49">
        <v>342.9</v>
      </c>
      <c r="F47" s="23">
        <v>172</v>
      </c>
      <c r="G47" s="24">
        <f t="shared" ref="G47:G49" si="3">F47/E47*100</f>
        <v>50.160396617089532</v>
      </c>
      <c r="H47" s="67"/>
    </row>
    <row r="48" spans="1:8" s="10" customFormat="1" ht="15.75">
      <c r="A48" s="11"/>
      <c r="B48" s="48" t="s">
        <v>106</v>
      </c>
      <c r="C48" s="26" t="s">
        <v>28</v>
      </c>
      <c r="D48" s="47" t="s">
        <v>84</v>
      </c>
      <c r="E48" s="34">
        <v>338.8</v>
      </c>
      <c r="F48" s="23">
        <v>459.19600000000003</v>
      </c>
      <c r="G48" s="24">
        <f t="shared" si="3"/>
        <v>135.53600944510035</v>
      </c>
      <c r="H48" s="67"/>
    </row>
    <row r="49" spans="1:8" s="10" customFormat="1" ht="15.75">
      <c r="A49" s="11"/>
      <c r="B49" s="50" t="s">
        <v>107</v>
      </c>
      <c r="C49" s="26" t="s">
        <v>30</v>
      </c>
      <c r="D49" s="47" t="s">
        <v>84</v>
      </c>
      <c r="E49" s="34">
        <v>246.1</v>
      </c>
      <c r="F49" s="23">
        <v>231</v>
      </c>
      <c r="G49" s="24">
        <f t="shared" si="3"/>
        <v>93.864282811865095</v>
      </c>
      <c r="H49" s="67"/>
    </row>
    <row r="50" spans="1:8" s="10" customFormat="1" ht="18" customHeight="1">
      <c r="A50" s="11"/>
      <c r="B50" s="21" t="s">
        <v>108</v>
      </c>
      <c r="C50" s="62" t="s">
        <v>32</v>
      </c>
      <c r="D50" s="47" t="s">
        <v>84</v>
      </c>
      <c r="E50" s="17">
        <f>E51+E52</f>
        <v>29257.8</v>
      </c>
      <c r="F50" s="18">
        <f>F51+F52+F53</f>
        <v>23083.001999999997</v>
      </c>
      <c r="G50" s="71">
        <f>F50/E50*100</f>
        <v>78.895207431864307</v>
      </c>
      <c r="H50" s="67"/>
    </row>
    <row r="51" spans="1:8" s="10" customFormat="1" ht="18" customHeight="1">
      <c r="A51" s="11"/>
      <c r="B51" s="51" t="s">
        <v>109</v>
      </c>
      <c r="C51" s="52" t="s">
        <v>33</v>
      </c>
      <c r="D51" s="47" t="s">
        <v>84</v>
      </c>
      <c r="E51" s="34">
        <v>26622.2</v>
      </c>
      <c r="F51" s="13">
        <v>20950.781999999999</v>
      </c>
      <c r="G51" s="24">
        <f t="shared" ref="G51:G52" si="4">F51/E51*100</f>
        <v>78.696659179181282</v>
      </c>
      <c r="H51" s="67"/>
    </row>
    <row r="52" spans="1:8" s="10" customFormat="1" ht="15.75">
      <c r="A52" s="11"/>
      <c r="B52" s="21" t="s">
        <v>110</v>
      </c>
      <c r="C52" s="53" t="s">
        <v>34</v>
      </c>
      <c r="D52" s="47" t="s">
        <v>84</v>
      </c>
      <c r="E52" s="54">
        <v>2635.6</v>
      </c>
      <c r="F52" s="23">
        <v>2050.85</v>
      </c>
      <c r="G52" s="24">
        <f t="shared" si="4"/>
        <v>77.813401123083921</v>
      </c>
      <c r="H52" s="67"/>
    </row>
    <row r="53" spans="1:8" s="10" customFormat="1" ht="30">
      <c r="A53" s="11"/>
      <c r="B53" s="21" t="s">
        <v>133</v>
      </c>
      <c r="C53" s="20" t="s">
        <v>132</v>
      </c>
      <c r="D53" s="47" t="s">
        <v>84</v>
      </c>
      <c r="E53" s="54"/>
      <c r="F53" s="23">
        <v>81.37</v>
      </c>
      <c r="G53" s="24"/>
      <c r="H53" s="67"/>
    </row>
    <row r="54" spans="1:8" s="10" customFormat="1" ht="15.75">
      <c r="A54" s="11"/>
      <c r="B54" s="14" t="s">
        <v>111</v>
      </c>
      <c r="C54" s="26" t="s">
        <v>36</v>
      </c>
      <c r="D54" s="47" t="s">
        <v>84</v>
      </c>
      <c r="E54" s="34">
        <v>360.5</v>
      </c>
      <c r="F54" s="23">
        <v>190</v>
      </c>
      <c r="G54" s="71">
        <f>F54/E54*100</f>
        <v>52.704576976421635</v>
      </c>
      <c r="H54" s="67"/>
    </row>
    <row r="55" spans="1:8" s="10" customFormat="1" ht="15.75">
      <c r="A55" s="11"/>
      <c r="B55" s="14" t="s">
        <v>112</v>
      </c>
      <c r="C55" s="26" t="s">
        <v>38</v>
      </c>
      <c r="D55" s="47" t="s">
        <v>84</v>
      </c>
      <c r="E55" s="34">
        <v>22.2</v>
      </c>
      <c r="F55" s="23">
        <v>3.149</v>
      </c>
      <c r="G55" s="24">
        <f t="shared" ref="G55:G57" si="5">F55/E55*100</f>
        <v>14.184684684684685</v>
      </c>
      <c r="H55" s="67"/>
    </row>
    <row r="56" spans="1:8" s="10" customFormat="1" ht="34.5" customHeight="1">
      <c r="A56" s="11"/>
      <c r="B56" s="14" t="s">
        <v>113</v>
      </c>
      <c r="C56" s="26" t="s">
        <v>114</v>
      </c>
      <c r="D56" s="47" t="s">
        <v>84</v>
      </c>
      <c r="E56" s="34">
        <v>383.4</v>
      </c>
      <c r="F56" s="13">
        <v>553</v>
      </c>
      <c r="G56" s="24">
        <f t="shared" si="5"/>
        <v>144.23578508085549</v>
      </c>
      <c r="H56" s="67"/>
    </row>
    <row r="57" spans="1:8" s="10" customFormat="1" ht="15.75">
      <c r="A57" s="11"/>
      <c r="B57" s="14" t="s">
        <v>115</v>
      </c>
      <c r="C57" s="26" t="s">
        <v>41</v>
      </c>
      <c r="D57" s="47" t="s">
        <v>84</v>
      </c>
      <c r="E57" s="34">
        <v>1313</v>
      </c>
      <c r="F57" s="23">
        <v>1706.2850000000001</v>
      </c>
      <c r="G57" s="24">
        <f t="shared" si="5"/>
        <v>129.95316070068546</v>
      </c>
      <c r="H57" s="67"/>
    </row>
    <row r="58" spans="1:8" s="10" customFormat="1" ht="15.75">
      <c r="A58" s="11"/>
      <c r="B58" s="14" t="s">
        <v>116</v>
      </c>
      <c r="C58" s="55" t="s">
        <v>43</v>
      </c>
      <c r="D58" s="47" t="s">
        <v>84</v>
      </c>
      <c r="E58" s="56">
        <f>E59</f>
        <v>118.1</v>
      </c>
      <c r="F58" s="56">
        <f>F59+F60</f>
        <v>297.423</v>
      </c>
      <c r="G58" s="71">
        <f>F58/E58*100</f>
        <v>251.83996613039795</v>
      </c>
      <c r="H58" s="67"/>
    </row>
    <row r="59" spans="1:8" s="10" customFormat="1" ht="15.75">
      <c r="A59" s="11"/>
      <c r="B59" s="14" t="s">
        <v>117</v>
      </c>
      <c r="C59" s="26" t="s">
        <v>44</v>
      </c>
      <c r="D59" s="47" t="s">
        <v>84</v>
      </c>
      <c r="E59" s="34">
        <v>118.1</v>
      </c>
      <c r="F59" s="23">
        <v>96.423000000000002</v>
      </c>
      <c r="G59" s="24">
        <f t="shared" ref="G59:G65" si="6">F59/E59*100</f>
        <v>81.645215918712964</v>
      </c>
      <c r="H59" s="67"/>
    </row>
    <row r="60" spans="1:8" s="10" customFormat="1" ht="15.75">
      <c r="A60" s="11"/>
      <c r="B60" s="14" t="s">
        <v>134</v>
      </c>
      <c r="C60" s="26" t="s">
        <v>135</v>
      </c>
      <c r="D60" s="47" t="s">
        <v>84</v>
      </c>
      <c r="E60" s="34"/>
      <c r="F60" s="23">
        <v>201</v>
      </c>
      <c r="G60" s="24"/>
      <c r="H60" s="67"/>
    </row>
    <row r="61" spans="1:8" s="10" customFormat="1" ht="15.75">
      <c r="A61" s="11"/>
      <c r="B61" s="14" t="s">
        <v>118</v>
      </c>
      <c r="C61" s="26" t="s">
        <v>46</v>
      </c>
      <c r="D61" s="47" t="s">
        <v>84</v>
      </c>
      <c r="E61" s="34">
        <v>500.8</v>
      </c>
      <c r="F61" s="23">
        <v>1137</v>
      </c>
      <c r="G61" s="24">
        <f t="shared" si="6"/>
        <v>227.03674121405751</v>
      </c>
      <c r="H61" s="67"/>
    </row>
    <row r="62" spans="1:8" s="10" customFormat="1" ht="30">
      <c r="A62" s="11"/>
      <c r="B62" s="14" t="s">
        <v>119</v>
      </c>
      <c r="C62" s="26" t="s">
        <v>48</v>
      </c>
      <c r="D62" s="47" t="s">
        <v>84</v>
      </c>
      <c r="E62" s="34">
        <v>608.1</v>
      </c>
      <c r="F62" s="13">
        <v>458.93</v>
      </c>
      <c r="G62" s="24">
        <f t="shared" si="6"/>
        <v>75.469495148824208</v>
      </c>
      <c r="H62" s="67"/>
    </row>
    <row r="63" spans="1:8" s="10" customFormat="1" ht="15.75">
      <c r="A63" s="11"/>
      <c r="B63" s="14" t="s">
        <v>120</v>
      </c>
      <c r="C63" s="26" t="s">
        <v>50</v>
      </c>
      <c r="D63" s="47" t="s">
        <v>84</v>
      </c>
      <c r="E63" s="34">
        <v>2320.8000000000002</v>
      </c>
      <c r="F63" s="23">
        <v>2104</v>
      </c>
      <c r="G63" s="24">
        <f t="shared" si="6"/>
        <v>90.658393657359525</v>
      </c>
      <c r="H63" s="67"/>
    </row>
    <row r="64" spans="1:8" s="10" customFormat="1" ht="19.5" customHeight="1">
      <c r="A64" s="11"/>
      <c r="B64" s="14" t="s">
        <v>121</v>
      </c>
      <c r="C64" s="26" t="s">
        <v>52</v>
      </c>
      <c r="D64" s="47" t="s">
        <v>84</v>
      </c>
      <c r="E64" s="34">
        <v>69.900000000000006</v>
      </c>
      <c r="F64" s="23">
        <v>57</v>
      </c>
      <c r="G64" s="24">
        <f t="shared" si="6"/>
        <v>81.545064377682394</v>
      </c>
      <c r="H64" s="67"/>
    </row>
    <row r="65" spans="1:9" s="10" customFormat="1" ht="15.75">
      <c r="A65" s="11"/>
      <c r="B65" s="14" t="s">
        <v>122</v>
      </c>
      <c r="C65" s="26" t="s">
        <v>53</v>
      </c>
      <c r="D65" s="47" t="s">
        <v>84</v>
      </c>
      <c r="E65" s="34">
        <v>396</v>
      </c>
      <c r="F65" s="23">
        <v>1072.3009999999999</v>
      </c>
      <c r="G65" s="24">
        <f t="shared" si="6"/>
        <v>270.7830808080808</v>
      </c>
      <c r="H65" s="67"/>
    </row>
    <row r="66" spans="1:9" s="10" customFormat="1" ht="15.75">
      <c r="A66" s="11"/>
      <c r="B66" s="58" t="s">
        <v>54</v>
      </c>
      <c r="C66" s="55" t="s">
        <v>55</v>
      </c>
      <c r="D66" s="53" t="s">
        <v>3</v>
      </c>
      <c r="E66" s="59">
        <f>E44+E14-0.3</f>
        <v>75965.58</v>
      </c>
      <c r="F66" s="60">
        <f>F44+F14</f>
        <v>64323.5</v>
      </c>
      <c r="G66" s="71">
        <f>F66/E66*100</f>
        <v>84.674532860803538</v>
      </c>
      <c r="H66" s="23"/>
      <c r="I66" s="46"/>
    </row>
    <row r="67" spans="1:9" s="10" customFormat="1" ht="15.75">
      <c r="A67" s="11"/>
      <c r="B67" s="58" t="s">
        <v>56</v>
      </c>
      <c r="C67" s="62" t="s">
        <v>123</v>
      </c>
      <c r="D67" s="53" t="s">
        <v>3</v>
      </c>
      <c r="E67" s="17">
        <v>227.8</v>
      </c>
      <c r="F67" s="23">
        <v>0</v>
      </c>
      <c r="G67" s="23"/>
      <c r="H67" s="23"/>
    </row>
    <row r="68" spans="1:9" s="10" customFormat="1" ht="15.75">
      <c r="A68" s="11"/>
      <c r="B68" s="58" t="s">
        <v>57</v>
      </c>
      <c r="C68" s="62" t="s">
        <v>58</v>
      </c>
      <c r="D68" s="53" t="s">
        <v>3</v>
      </c>
      <c r="E68" s="17">
        <v>76193.399999999994</v>
      </c>
      <c r="F68" s="60">
        <f>F66+F67</f>
        <v>64323.5</v>
      </c>
      <c r="G68" s="71">
        <f>F68/E68*100</f>
        <v>84.421354080537171</v>
      </c>
      <c r="H68" s="23"/>
    </row>
    <row r="69" spans="1:9" s="10" customFormat="1" ht="76.5" customHeight="1">
      <c r="A69" s="11"/>
      <c r="B69" s="58" t="s">
        <v>59</v>
      </c>
      <c r="C69" s="62" t="s">
        <v>60</v>
      </c>
      <c r="D69" s="53" t="s">
        <v>61</v>
      </c>
      <c r="E69" s="63">
        <v>62200</v>
      </c>
      <c r="F69" s="69">
        <v>53000</v>
      </c>
      <c r="G69" s="71">
        <f>F69/E69*100</f>
        <v>85.20900321543408</v>
      </c>
      <c r="H69" s="70" t="s">
        <v>137</v>
      </c>
    </row>
    <row r="70" spans="1:9" s="10" customFormat="1" ht="15.75">
      <c r="A70" s="11"/>
      <c r="B70" s="58" t="s">
        <v>62</v>
      </c>
      <c r="C70" s="62" t="s">
        <v>63</v>
      </c>
      <c r="D70" s="53" t="s">
        <v>64</v>
      </c>
      <c r="E70" s="64">
        <f t="shared" ref="E70:F70" si="7">E68/E69</f>
        <v>1.224974276527331</v>
      </c>
      <c r="F70" s="64" t="s">
        <v>136</v>
      </c>
      <c r="G70" s="64"/>
      <c r="H70" s="67"/>
    </row>
    <row r="71" spans="1:9" s="10" customFormat="1" ht="15.75">
      <c r="B71" s="72"/>
      <c r="C71" s="65"/>
      <c r="D71" s="65"/>
      <c r="E71" s="65"/>
      <c r="F71" s="61"/>
      <c r="G71" s="61"/>
      <c r="H71" s="65"/>
    </row>
    <row r="72" spans="1:9" s="4" customFormat="1">
      <c r="B72" s="81"/>
      <c r="C72" s="82"/>
      <c r="D72" s="81"/>
      <c r="H72" s="83"/>
    </row>
    <row r="73" spans="1:9" s="4" customFormat="1">
      <c r="B73" s="91" t="s">
        <v>77</v>
      </c>
      <c r="C73" s="91"/>
      <c r="D73" s="91"/>
      <c r="E73" s="91"/>
      <c r="H73" s="83"/>
    </row>
    <row r="74" spans="1:9" s="4" customFormat="1">
      <c r="B74" s="91" t="s">
        <v>76</v>
      </c>
      <c r="C74" s="91"/>
      <c r="D74" s="91"/>
      <c r="E74" s="91"/>
      <c r="H74" s="83"/>
    </row>
    <row r="75" spans="1:9" s="4" customFormat="1">
      <c r="B75" s="91" t="s">
        <v>75</v>
      </c>
      <c r="C75" s="91"/>
      <c r="D75" s="91"/>
      <c r="E75" s="91"/>
      <c r="H75" s="83"/>
    </row>
    <row r="76" spans="1:9" s="4" customFormat="1">
      <c r="B76" s="91" t="s">
        <v>78</v>
      </c>
      <c r="C76" s="91"/>
      <c r="D76" s="91"/>
      <c r="E76" s="91"/>
      <c r="H76" s="83"/>
    </row>
    <row r="77" spans="1:9" s="4" customFormat="1">
      <c r="B77" s="91"/>
      <c r="C77" s="91"/>
      <c r="D77" s="91"/>
      <c r="E77" s="91"/>
      <c r="H77" s="83"/>
    </row>
    <row r="78" spans="1:9" s="7" customFormat="1" ht="14.25">
      <c r="B78" s="8"/>
      <c r="C78" s="7" t="s">
        <v>79</v>
      </c>
      <c r="F78" s="93" t="s">
        <v>65</v>
      </c>
      <c r="G78" s="93"/>
      <c r="H78" s="84"/>
    </row>
    <row r="79" spans="1:9" s="7" customFormat="1" ht="14.25">
      <c r="B79" s="8"/>
      <c r="F79" s="8"/>
      <c r="H79" s="84"/>
    </row>
    <row r="80" spans="1:9" s="7" customFormat="1" ht="14.25">
      <c r="B80" s="8"/>
      <c r="C80" s="7" t="s">
        <v>80</v>
      </c>
      <c r="F80" s="93" t="s">
        <v>81</v>
      </c>
      <c r="G80" s="93"/>
      <c r="H80" s="84"/>
    </row>
    <row r="81" spans="2:8" s="7" customFormat="1" ht="14.25">
      <c r="B81" s="8"/>
      <c r="F81" s="8"/>
      <c r="H81" s="84"/>
    </row>
    <row r="82" spans="2:8" s="4" customFormat="1">
      <c r="B82" s="5"/>
      <c r="D82" s="5"/>
      <c r="H82" s="83"/>
    </row>
    <row r="83" spans="2:8" s="4" customFormat="1">
      <c r="B83" s="5"/>
      <c r="D83" s="5"/>
      <c r="H83" s="83"/>
    </row>
    <row r="84" spans="2:8" s="4" customFormat="1">
      <c r="B84" s="5"/>
      <c r="D84" s="5"/>
      <c r="H84" s="83"/>
    </row>
    <row r="85" spans="2:8" s="4" customFormat="1">
      <c r="B85" s="5"/>
      <c r="D85" s="5"/>
      <c r="H85" s="83"/>
    </row>
    <row r="86" spans="2:8" s="4" customFormat="1">
      <c r="B86" s="5"/>
      <c r="D86" s="5"/>
      <c r="H86" s="83"/>
    </row>
    <row r="87" spans="2:8" s="4" customFormat="1">
      <c r="B87" s="5"/>
      <c r="D87" s="5"/>
      <c r="H87" s="83"/>
    </row>
    <row r="88" spans="2:8" s="4" customFormat="1">
      <c r="B88" s="5"/>
      <c r="D88" s="5"/>
      <c r="H88" s="83"/>
    </row>
    <row r="89" spans="2:8" s="4" customFormat="1">
      <c r="B89" s="5"/>
      <c r="D89" s="5"/>
      <c r="H89" s="83"/>
    </row>
    <row r="90" spans="2:8" s="4" customFormat="1">
      <c r="B90" s="5"/>
      <c r="D90" s="5"/>
      <c r="H90" s="83"/>
    </row>
    <row r="91" spans="2:8" s="4" customFormat="1">
      <c r="B91" s="5"/>
      <c r="D91" s="5"/>
      <c r="H91" s="83"/>
    </row>
    <row r="92" spans="2:8" s="4" customFormat="1">
      <c r="B92" s="5"/>
      <c r="D92" s="5"/>
      <c r="H92" s="83"/>
    </row>
    <row r="93" spans="2:8" s="4" customFormat="1">
      <c r="B93" s="5"/>
      <c r="D93" s="5"/>
      <c r="H93" s="83"/>
    </row>
    <row r="94" spans="2:8" s="4" customFormat="1">
      <c r="B94" s="5"/>
      <c r="D94" s="5"/>
      <c r="H94" s="83"/>
    </row>
    <row r="95" spans="2:8" s="4" customFormat="1">
      <c r="B95" s="5"/>
      <c r="D95" s="5"/>
      <c r="H95" s="83"/>
    </row>
    <row r="96" spans="2:8" s="4" customFormat="1">
      <c r="B96" s="5"/>
      <c r="D96" s="5"/>
      <c r="H96" s="83"/>
    </row>
    <row r="97" spans="2:8" s="4" customFormat="1">
      <c r="B97" s="5"/>
      <c r="D97" s="5"/>
      <c r="H97" s="83"/>
    </row>
    <row r="98" spans="2:8" s="4" customFormat="1">
      <c r="B98" s="5"/>
      <c r="D98" s="5"/>
      <c r="H98" s="83"/>
    </row>
    <row r="99" spans="2:8" s="4" customFormat="1">
      <c r="B99" s="5"/>
      <c r="D99" s="5"/>
      <c r="H99" s="83"/>
    </row>
    <row r="100" spans="2:8" s="4" customFormat="1">
      <c r="B100" s="5"/>
      <c r="D100" s="5"/>
      <c r="H100" s="83"/>
    </row>
    <row r="101" spans="2:8" s="4" customFormat="1">
      <c r="B101" s="5"/>
      <c r="D101" s="5"/>
      <c r="H101" s="83"/>
    </row>
    <row r="102" spans="2:8" s="4" customFormat="1">
      <c r="B102" s="5"/>
      <c r="D102" s="5"/>
      <c r="H102" s="83"/>
    </row>
    <row r="103" spans="2:8" s="4" customFormat="1">
      <c r="B103" s="5"/>
      <c r="D103" s="5"/>
      <c r="H103" s="83"/>
    </row>
    <row r="104" spans="2:8" s="4" customFormat="1">
      <c r="B104" s="5"/>
      <c r="D104" s="5"/>
      <c r="H104" s="83"/>
    </row>
    <row r="105" spans="2:8" s="4" customFormat="1">
      <c r="B105" s="5"/>
      <c r="D105" s="5"/>
      <c r="H105" s="83"/>
    </row>
    <row r="106" spans="2:8" s="4" customFormat="1">
      <c r="B106" s="5"/>
      <c r="D106" s="5"/>
      <c r="H106" s="83"/>
    </row>
    <row r="107" spans="2:8" s="4" customFormat="1">
      <c r="B107" s="5"/>
      <c r="D107" s="5"/>
      <c r="H107" s="83"/>
    </row>
    <row r="108" spans="2:8" s="4" customFormat="1">
      <c r="B108" s="5"/>
      <c r="D108" s="5"/>
      <c r="H108" s="83"/>
    </row>
    <row r="109" spans="2:8" s="4" customFormat="1">
      <c r="B109" s="5"/>
      <c r="D109" s="5"/>
      <c r="H109" s="83"/>
    </row>
    <row r="110" spans="2:8" s="4" customFormat="1">
      <c r="B110" s="5"/>
      <c r="D110" s="5"/>
      <c r="H110" s="83"/>
    </row>
    <row r="111" spans="2:8" s="4" customFormat="1">
      <c r="B111" s="5"/>
      <c r="D111" s="5"/>
      <c r="H111" s="83"/>
    </row>
    <row r="112" spans="2:8" s="4" customFormat="1">
      <c r="B112" s="5"/>
      <c r="D112" s="5"/>
      <c r="H112" s="83"/>
    </row>
    <row r="113" spans="2:8" s="4" customFormat="1">
      <c r="B113" s="5"/>
      <c r="D113" s="5"/>
      <c r="H113" s="83"/>
    </row>
    <row r="114" spans="2:8" s="4" customFormat="1">
      <c r="B114" s="5"/>
      <c r="D114" s="5"/>
      <c r="H114" s="83"/>
    </row>
    <row r="115" spans="2:8" s="4" customFormat="1">
      <c r="B115" s="5"/>
      <c r="D115" s="5"/>
      <c r="H115" s="83"/>
    </row>
    <row r="116" spans="2:8" s="4" customFormat="1">
      <c r="B116" s="5"/>
      <c r="D116" s="5"/>
      <c r="H116" s="83"/>
    </row>
    <row r="117" spans="2:8" s="4" customFormat="1">
      <c r="B117" s="5"/>
      <c r="D117" s="5"/>
      <c r="H117" s="83"/>
    </row>
    <row r="118" spans="2:8" s="4" customFormat="1">
      <c r="B118" s="5"/>
      <c r="D118" s="5"/>
      <c r="H118" s="83"/>
    </row>
    <row r="119" spans="2:8" s="4" customFormat="1">
      <c r="B119" s="5"/>
      <c r="D119" s="5"/>
      <c r="H119" s="83"/>
    </row>
    <row r="120" spans="2:8" s="4" customFormat="1">
      <c r="B120" s="5"/>
      <c r="D120" s="5"/>
      <c r="H120" s="83"/>
    </row>
    <row r="121" spans="2:8" s="4" customFormat="1">
      <c r="B121" s="5"/>
      <c r="D121" s="5"/>
      <c r="H121" s="83"/>
    </row>
    <row r="122" spans="2:8" s="4" customFormat="1">
      <c r="B122" s="5"/>
      <c r="D122" s="5"/>
      <c r="H122" s="83"/>
    </row>
    <row r="123" spans="2:8" s="4" customFormat="1">
      <c r="B123" s="5"/>
      <c r="D123" s="5"/>
      <c r="H123" s="83"/>
    </row>
    <row r="124" spans="2:8" s="4" customFormat="1">
      <c r="B124" s="5"/>
      <c r="D124" s="5"/>
      <c r="H124" s="83"/>
    </row>
    <row r="125" spans="2:8" s="4" customFormat="1">
      <c r="B125" s="5"/>
      <c r="D125" s="5"/>
      <c r="H125" s="83"/>
    </row>
    <row r="126" spans="2:8" s="4" customFormat="1">
      <c r="B126" s="5"/>
      <c r="D126" s="5"/>
      <c r="H126" s="83"/>
    </row>
    <row r="127" spans="2:8" s="4" customFormat="1">
      <c r="B127" s="5"/>
      <c r="D127" s="5"/>
      <c r="H127" s="83"/>
    </row>
    <row r="128" spans="2:8" s="4" customFormat="1">
      <c r="B128" s="5"/>
      <c r="D128" s="5"/>
      <c r="H128" s="83"/>
    </row>
    <row r="129" spans="2:8" s="4" customFormat="1">
      <c r="B129" s="5"/>
      <c r="D129" s="5"/>
      <c r="H129" s="83"/>
    </row>
    <row r="130" spans="2:8" s="4" customFormat="1">
      <c r="B130" s="5"/>
      <c r="D130" s="5"/>
      <c r="H130" s="83"/>
    </row>
    <row r="131" spans="2:8" s="4" customFormat="1">
      <c r="B131" s="5"/>
      <c r="D131" s="5"/>
      <c r="H131" s="83"/>
    </row>
    <row r="132" spans="2:8" s="4" customFormat="1">
      <c r="B132" s="5"/>
      <c r="D132" s="5"/>
      <c r="H132" s="83"/>
    </row>
    <row r="133" spans="2:8" s="4" customFormat="1">
      <c r="B133" s="5"/>
      <c r="D133" s="5"/>
      <c r="H133" s="83"/>
    </row>
    <row r="134" spans="2:8" s="4" customFormat="1">
      <c r="B134" s="5"/>
      <c r="D134" s="5"/>
      <c r="H134" s="83"/>
    </row>
    <row r="135" spans="2:8" s="4" customFormat="1">
      <c r="B135" s="5"/>
      <c r="D135" s="5"/>
      <c r="H135" s="83"/>
    </row>
    <row r="136" spans="2:8" s="4" customFormat="1">
      <c r="B136" s="5"/>
      <c r="D136" s="5"/>
      <c r="H136" s="83"/>
    </row>
    <row r="137" spans="2:8" s="4" customFormat="1">
      <c r="B137" s="5"/>
      <c r="D137" s="5"/>
      <c r="H137" s="83"/>
    </row>
    <row r="138" spans="2:8" s="4" customFormat="1">
      <c r="B138" s="5"/>
      <c r="D138" s="5"/>
      <c r="H138" s="83"/>
    </row>
    <row r="139" spans="2:8" s="4" customFormat="1">
      <c r="B139" s="5"/>
      <c r="D139" s="5"/>
      <c r="H139" s="83"/>
    </row>
    <row r="140" spans="2:8" s="4" customFormat="1">
      <c r="B140" s="5"/>
      <c r="D140" s="5"/>
      <c r="H140" s="83"/>
    </row>
    <row r="141" spans="2:8" s="4" customFormat="1">
      <c r="B141" s="5"/>
      <c r="D141" s="5"/>
      <c r="H141" s="83"/>
    </row>
    <row r="142" spans="2:8" s="4" customFormat="1">
      <c r="B142" s="5"/>
      <c r="D142" s="5"/>
      <c r="H142" s="83"/>
    </row>
    <row r="143" spans="2:8" s="4" customFormat="1">
      <c r="B143" s="5"/>
      <c r="D143" s="5"/>
      <c r="H143" s="83"/>
    </row>
    <row r="144" spans="2:8" s="4" customFormat="1">
      <c r="B144" s="5"/>
      <c r="D144" s="5"/>
      <c r="H144" s="83"/>
    </row>
    <row r="145" spans="2:8" s="4" customFormat="1">
      <c r="B145" s="5"/>
      <c r="D145" s="5"/>
      <c r="H145" s="83"/>
    </row>
    <row r="146" spans="2:8" s="4" customFormat="1">
      <c r="B146" s="5"/>
      <c r="D146" s="5"/>
      <c r="H146" s="83"/>
    </row>
    <row r="147" spans="2:8" s="4" customFormat="1">
      <c r="B147" s="5"/>
      <c r="D147" s="5"/>
      <c r="H147" s="83"/>
    </row>
    <row r="148" spans="2:8" s="4" customFormat="1">
      <c r="B148" s="5"/>
      <c r="D148" s="5"/>
      <c r="H148" s="83"/>
    </row>
    <row r="149" spans="2:8" s="4" customFormat="1">
      <c r="B149" s="5"/>
      <c r="D149" s="5"/>
      <c r="H149" s="83"/>
    </row>
    <row r="150" spans="2:8" s="4" customFormat="1">
      <c r="B150" s="5"/>
      <c r="D150" s="5"/>
      <c r="H150" s="83"/>
    </row>
    <row r="151" spans="2:8" s="4" customFormat="1">
      <c r="B151" s="5"/>
      <c r="D151" s="5"/>
      <c r="H151" s="83"/>
    </row>
    <row r="152" spans="2:8" s="4" customFormat="1">
      <c r="B152" s="5"/>
      <c r="D152" s="5"/>
      <c r="H152" s="83"/>
    </row>
    <row r="153" spans="2:8" s="4" customFormat="1">
      <c r="B153" s="5"/>
      <c r="D153" s="5"/>
      <c r="H153" s="83"/>
    </row>
    <row r="154" spans="2:8" s="4" customFormat="1">
      <c r="B154" s="5"/>
      <c r="D154" s="5"/>
      <c r="H154" s="83"/>
    </row>
    <row r="155" spans="2:8" s="4" customFormat="1">
      <c r="B155" s="5"/>
      <c r="D155" s="5"/>
      <c r="H155" s="83"/>
    </row>
    <row r="156" spans="2:8" s="4" customFormat="1">
      <c r="B156" s="5"/>
      <c r="D156" s="5"/>
      <c r="H156" s="83"/>
    </row>
    <row r="157" spans="2:8" s="4" customFormat="1">
      <c r="B157" s="5"/>
      <c r="D157" s="5"/>
      <c r="H157" s="83"/>
    </row>
    <row r="158" spans="2:8" s="4" customFormat="1">
      <c r="B158" s="5"/>
      <c r="D158" s="5"/>
      <c r="H158" s="83"/>
    </row>
    <row r="159" spans="2:8" s="4" customFormat="1">
      <c r="B159" s="5"/>
      <c r="D159" s="5"/>
      <c r="H159" s="83"/>
    </row>
    <row r="160" spans="2:8" s="4" customFormat="1">
      <c r="B160" s="5"/>
      <c r="D160" s="5"/>
      <c r="H160" s="83"/>
    </row>
    <row r="161" spans="2:8" s="4" customFormat="1">
      <c r="B161" s="5"/>
      <c r="D161" s="5"/>
      <c r="H161" s="83"/>
    </row>
    <row r="162" spans="2:8" s="4" customFormat="1">
      <c r="B162" s="5"/>
      <c r="D162" s="5"/>
      <c r="H162" s="83"/>
    </row>
    <row r="163" spans="2:8" s="4" customFormat="1">
      <c r="B163" s="5"/>
      <c r="D163" s="5"/>
      <c r="H163" s="83"/>
    </row>
    <row r="164" spans="2:8" s="4" customFormat="1">
      <c r="B164" s="5"/>
      <c r="D164" s="5"/>
      <c r="H164" s="83"/>
    </row>
    <row r="165" spans="2:8" s="4" customFormat="1">
      <c r="B165" s="5"/>
      <c r="D165" s="5"/>
      <c r="H165" s="83"/>
    </row>
    <row r="166" spans="2:8" s="4" customFormat="1">
      <c r="B166" s="5"/>
      <c r="D166" s="5"/>
      <c r="H166" s="83"/>
    </row>
    <row r="167" spans="2:8" s="4" customFormat="1">
      <c r="B167" s="5"/>
      <c r="D167" s="5"/>
      <c r="H167" s="83"/>
    </row>
    <row r="168" spans="2:8" s="4" customFormat="1">
      <c r="B168" s="5"/>
      <c r="D168" s="5"/>
      <c r="H168" s="83"/>
    </row>
    <row r="169" spans="2:8" s="4" customFormat="1">
      <c r="B169" s="5"/>
      <c r="D169" s="5"/>
      <c r="H169" s="83"/>
    </row>
    <row r="170" spans="2:8" s="4" customFormat="1">
      <c r="B170" s="5"/>
      <c r="D170" s="5"/>
      <c r="H170" s="83"/>
    </row>
    <row r="171" spans="2:8" s="4" customFormat="1">
      <c r="B171" s="5"/>
      <c r="D171" s="5"/>
      <c r="H171" s="83"/>
    </row>
    <row r="172" spans="2:8" s="4" customFormat="1">
      <c r="B172" s="5"/>
      <c r="D172" s="5"/>
      <c r="H172" s="83"/>
    </row>
    <row r="173" spans="2:8" s="4" customFormat="1">
      <c r="B173" s="5"/>
      <c r="D173" s="5"/>
      <c r="H173" s="83"/>
    </row>
    <row r="174" spans="2:8" s="4" customFormat="1">
      <c r="B174" s="5"/>
      <c r="D174" s="5"/>
      <c r="H174" s="83"/>
    </row>
    <row r="175" spans="2:8" s="4" customFormat="1">
      <c r="B175" s="5"/>
      <c r="D175" s="5"/>
      <c r="H175" s="83"/>
    </row>
    <row r="176" spans="2:8" s="4" customFormat="1">
      <c r="B176" s="5"/>
      <c r="D176" s="5"/>
      <c r="H176" s="83"/>
    </row>
    <row r="177" spans="2:8" s="4" customFormat="1">
      <c r="B177" s="5"/>
      <c r="D177" s="5"/>
      <c r="H177" s="83"/>
    </row>
    <row r="178" spans="2:8" s="4" customFormat="1">
      <c r="B178" s="5"/>
      <c r="D178" s="5"/>
      <c r="H178" s="83"/>
    </row>
    <row r="179" spans="2:8" s="4" customFormat="1">
      <c r="B179" s="5"/>
      <c r="D179" s="5"/>
      <c r="H179" s="83"/>
    </row>
    <row r="180" spans="2:8" s="4" customFormat="1">
      <c r="B180" s="5"/>
      <c r="D180" s="5"/>
      <c r="H180" s="83"/>
    </row>
    <row r="181" spans="2:8" s="4" customFormat="1">
      <c r="B181" s="5"/>
      <c r="D181" s="5"/>
      <c r="H181" s="83"/>
    </row>
    <row r="182" spans="2:8" s="4" customFormat="1">
      <c r="B182" s="5"/>
      <c r="D182" s="5"/>
      <c r="H182" s="83"/>
    </row>
    <row r="183" spans="2:8" s="4" customFormat="1">
      <c r="B183" s="5"/>
      <c r="D183" s="5"/>
      <c r="H183" s="83"/>
    </row>
    <row r="184" spans="2:8" s="4" customFormat="1">
      <c r="B184" s="5"/>
      <c r="D184" s="5"/>
      <c r="H184" s="83"/>
    </row>
    <row r="185" spans="2:8" s="4" customFormat="1">
      <c r="B185" s="5"/>
      <c r="D185" s="5"/>
      <c r="H185" s="83"/>
    </row>
    <row r="186" spans="2:8" s="4" customFormat="1">
      <c r="B186" s="5"/>
      <c r="D186" s="5"/>
      <c r="H186" s="83"/>
    </row>
    <row r="187" spans="2:8" s="4" customFormat="1">
      <c r="B187" s="5"/>
      <c r="D187" s="5"/>
      <c r="H187" s="83"/>
    </row>
    <row r="188" spans="2:8" s="4" customFormat="1">
      <c r="B188" s="5"/>
      <c r="D188" s="5"/>
      <c r="H188" s="83"/>
    </row>
    <row r="189" spans="2:8" s="4" customFormat="1">
      <c r="B189" s="5"/>
      <c r="D189" s="5"/>
      <c r="H189" s="83"/>
    </row>
    <row r="190" spans="2:8" s="4" customFormat="1">
      <c r="B190" s="5"/>
      <c r="D190" s="5"/>
      <c r="H190" s="83"/>
    </row>
    <row r="191" spans="2:8" s="4" customFormat="1">
      <c r="B191" s="5"/>
      <c r="D191" s="5"/>
      <c r="H191" s="83"/>
    </row>
    <row r="192" spans="2:8" s="4" customFormat="1">
      <c r="B192" s="5"/>
      <c r="D192" s="5"/>
      <c r="H192" s="83"/>
    </row>
    <row r="193" spans="1:8" s="4" customFormat="1">
      <c r="B193" s="5"/>
      <c r="D193" s="5"/>
      <c r="H193" s="83"/>
    </row>
    <row r="194" spans="1:8">
      <c r="A194" s="85"/>
      <c r="B194" s="86"/>
      <c r="C194" s="85"/>
      <c r="D194" s="86"/>
    </row>
    <row r="195" spans="1:8">
      <c r="A195" s="85"/>
      <c r="B195" s="86"/>
      <c r="C195" s="85"/>
      <c r="D195" s="86"/>
    </row>
    <row r="196" spans="1:8">
      <c r="A196" s="85"/>
      <c r="B196" s="86"/>
      <c r="C196" s="85"/>
      <c r="D196" s="86"/>
    </row>
    <row r="197" spans="1:8">
      <c r="A197" s="85"/>
      <c r="B197" s="86"/>
      <c r="C197" s="85"/>
      <c r="D197" s="86"/>
    </row>
    <row r="198" spans="1:8">
      <c r="A198" s="85"/>
      <c r="B198" s="86"/>
      <c r="C198" s="85"/>
      <c r="D198" s="86"/>
    </row>
    <row r="199" spans="1:8">
      <c r="A199" s="85"/>
      <c r="B199" s="86"/>
      <c r="C199" s="85"/>
      <c r="D199" s="86"/>
    </row>
    <row r="200" spans="1:8">
      <c r="A200" s="85"/>
      <c r="B200" s="86"/>
      <c r="C200" s="85"/>
      <c r="D200" s="86"/>
    </row>
    <row r="201" spans="1:8">
      <c r="A201" s="85"/>
      <c r="B201" s="86"/>
      <c r="C201" s="85"/>
      <c r="D201" s="86"/>
    </row>
    <row r="202" spans="1:8">
      <c r="A202" s="85"/>
      <c r="B202" s="86"/>
      <c r="C202" s="85"/>
      <c r="D202" s="86"/>
    </row>
    <row r="203" spans="1:8">
      <c r="A203" s="85"/>
      <c r="B203" s="86"/>
      <c r="C203" s="85"/>
      <c r="D203" s="86"/>
    </row>
    <row r="204" spans="1:8">
      <c r="A204" s="85"/>
      <c r="B204" s="86"/>
      <c r="C204" s="85"/>
      <c r="D204" s="86"/>
    </row>
    <row r="205" spans="1:8">
      <c r="A205" s="85"/>
      <c r="B205" s="86"/>
      <c r="C205" s="85"/>
      <c r="D205" s="86"/>
    </row>
    <row r="206" spans="1:8">
      <c r="A206" s="85"/>
      <c r="B206" s="86"/>
      <c r="C206" s="85"/>
      <c r="D206" s="86"/>
    </row>
    <row r="207" spans="1:8">
      <c r="A207" s="85"/>
      <c r="B207" s="86"/>
      <c r="C207" s="85"/>
      <c r="D207" s="86"/>
    </row>
    <row r="208" spans="1:8">
      <c r="A208" s="85"/>
      <c r="B208" s="86"/>
      <c r="C208" s="85"/>
      <c r="D208" s="86"/>
    </row>
    <row r="209" spans="1:4">
      <c r="A209" s="85"/>
      <c r="B209" s="86"/>
      <c r="C209" s="85"/>
      <c r="D209" s="86"/>
    </row>
    <row r="210" spans="1:4">
      <c r="A210" s="85"/>
      <c r="B210" s="86"/>
      <c r="C210" s="85"/>
      <c r="D210" s="86"/>
    </row>
    <row r="211" spans="1:4">
      <c r="A211" s="85"/>
      <c r="B211" s="86"/>
      <c r="C211" s="85"/>
      <c r="D211" s="86"/>
    </row>
    <row r="212" spans="1:4">
      <c r="A212" s="85"/>
      <c r="B212" s="86"/>
      <c r="C212" s="85"/>
      <c r="D212" s="86"/>
    </row>
    <row r="213" spans="1:4">
      <c r="A213" s="85"/>
      <c r="B213" s="86"/>
      <c r="C213" s="85"/>
      <c r="D213" s="86"/>
    </row>
    <row r="214" spans="1:4">
      <c r="A214" s="85"/>
      <c r="B214" s="86"/>
      <c r="C214" s="85"/>
      <c r="D214" s="86"/>
    </row>
    <row r="215" spans="1:4">
      <c r="A215" s="85"/>
      <c r="B215" s="86"/>
      <c r="C215" s="85"/>
      <c r="D215" s="86"/>
    </row>
    <row r="216" spans="1:4">
      <c r="A216" s="85"/>
      <c r="B216" s="86"/>
      <c r="C216" s="85"/>
      <c r="D216" s="86"/>
    </row>
    <row r="217" spans="1:4">
      <c r="A217" s="85"/>
      <c r="B217" s="86"/>
      <c r="C217" s="85"/>
      <c r="D217" s="86"/>
    </row>
    <row r="218" spans="1:4">
      <c r="A218" s="85"/>
      <c r="B218" s="86"/>
      <c r="C218" s="85"/>
      <c r="D218" s="86"/>
    </row>
    <row r="219" spans="1:4">
      <c r="A219" s="85"/>
      <c r="B219" s="86"/>
      <c r="C219" s="85"/>
      <c r="D219" s="86"/>
    </row>
    <row r="220" spans="1:4">
      <c r="A220" s="85"/>
      <c r="B220" s="86"/>
      <c r="C220" s="85"/>
      <c r="D220" s="86"/>
    </row>
    <row r="221" spans="1:4">
      <c r="A221" s="85"/>
      <c r="B221" s="86"/>
      <c r="C221" s="85"/>
      <c r="D221" s="86"/>
    </row>
    <row r="222" spans="1:4">
      <c r="A222" s="85"/>
      <c r="B222" s="86"/>
      <c r="C222" s="85"/>
      <c r="D222" s="86"/>
    </row>
    <row r="223" spans="1:4">
      <c r="A223" s="85"/>
      <c r="B223" s="86"/>
      <c r="C223" s="85"/>
      <c r="D223" s="86"/>
    </row>
    <row r="224" spans="1:4">
      <c r="A224" s="85"/>
      <c r="B224" s="86"/>
      <c r="C224" s="85"/>
      <c r="D224" s="86"/>
    </row>
    <row r="225" spans="1:4">
      <c r="A225" s="85"/>
      <c r="B225" s="86"/>
      <c r="C225" s="85"/>
      <c r="D225" s="86"/>
    </row>
    <row r="226" spans="1:4">
      <c r="A226" s="85"/>
      <c r="B226" s="86"/>
      <c r="C226" s="85"/>
      <c r="D226" s="86"/>
    </row>
    <row r="227" spans="1:4">
      <c r="A227" s="85"/>
      <c r="B227" s="86"/>
      <c r="C227" s="85"/>
      <c r="D227" s="86"/>
    </row>
    <row r="228" spans="1:4">
      <c r="A228" s="85"/>
      <c r="B228" s="86"/>
      <c r="C228" s="85"/>
      <c r="D228" s="86"/>
    </row>
    <row r="229" spans="1:4">
      <c r="A229" s="85"/>
      <c r="B229" s="86"/>
      <c r="C229" s="85"/>
      <c r="D229" s="86"/>
    </row>
    <row r="230" spans="1:4">
      <c r="A230" s="85"/>
      <c r="B230" s="86"/>
      <c r="C230" s="85"/>
      <c r="D230" s="86"/>
    </row>
    <row r="231" spans="1:4">
      <c r="A231" s="85"/>
      <c r="B231" s="86"/>
      <c r="C231" s="85"/>
      <c r="D231" s="86"/>
    </row>
    <row r="232" spans="1:4">
      <c r="A232" s="85"/>
      <c r="B232" s="86"/>
      <c r="C232" s="85"/>
      <c r="D232" s="86"/>
    </row>
    <row r="233" spans="1:4">
      <c r="A233" s="85"/>
      <c r="B233" s="86"/>
      <c r="C233" s="85"/>
      <c r="D233" s="86"/>
    </row>
    <row r="234" spans="1:4">
      <c r="A234" s="85"/>
      <c r="B234" s="86"/>
      <c r="C234" s="85"/>
      <c r="D234" s="86"/>
    </row>
    <row r="235" spans="1:4">
      <c r="A235" s="85"/>
      <c r="B235" s="86"/>
      <c r="C235" s="85"/>
      <c r="D235" s="86"/>
    </row>
    <row r="236" spans="1:4">
      <c r="A236" s="85"/>
      <c r="B236" s="86"/>
      <c r="C236" s="85"/>
      <c r="D236" s="86"/>
    </row>
    <row r="237" spans="1:4">
      <c r="A237" s="85"/>
      <c r="B237" s="86"/>
      <c r="C237" s="85"/>
      <c r="D237" s="86"/>
    </row>
    <row r="238" spans="1:4">
      <c r="A238" s="85"/>
      <c r="B238" s="86"/>
      <c r="C238" s="85"/>
      <c r="D238" s="86"/>
    </row>
    <row r="239" spans="1:4">
      <c r="A239" s="85"/>
      <c r="B239" s="86"/>
      <c r="C239" s="85"/>
      <c r="D239" s="86"/>
    </row>
    <row r="240" spans="1:4">
      <c r="A240" s="85"/>
      <c r="B240" s="86"/>
      <c r="C240" s="85"/>
      <c r="D240" s="86"/>
    </row>
    <row r="241" spans="1:4">
      <c r="A241" s="85"/>
      <c r="B241" s="86"/>
      <c r="C241" s="85"/>
      <c r="D241" s="86"/>
    </row>
    <row r="242" spans="1:4">
      <c r="A242" s="85"/>
      <c r="B242" s="86"/>
      <c r="C242" s="85"/>
      <c r="D242" s="86"/>
    </row>
    <row r="243" spans="1:4">
      <c r="A243" s="85"/>
      <c r="B243" s="86"/>
      <c r="C243" s="85"/>
      <c r="D243" s="86"/>
    </row>
    <row r="244" spans="1:4">
      <c r="A244" s="85"/>
      <c r="B244" s="86"/>
      <c r="C244" s="85"/>
      <c r="D244" s="86"/>
    </row>
    <row r="245" spans="1:4">
      <c r="A245" s="85"/>
      <c r="B245" s="86"/>
      <c r="C245" s="85"/>
      <c r="D245" s="86"/>
    </row>
    <row r="246" spans="1:4">
      <c r="A246" s="85"/>
      <c r="B246" s="86"/>
      <c r="C246" s="85"/>
      <c r="D246" s="86"/>
    </row>
    <row r="247" spans="1:4">
      <c r="A247" s="85"/>
      <c r="B247" s="86"/>
      <c r="C247" s="85"/>
      <c r="D247" s="86"/>
    </row>
    <row r="248" spans="1:4">
      <c r="A248" s="85"/>
      <c r="B248" s="86"/>
      <c r="C248" s="85"/>
      <c r="D248" s="86"/>
    </row>
    <row r="249" spans="1:4">
      <c r="A249" s="85"/>
      <c r="B249" s="86"/>
      <c r="C249" s="85"/>
      <c r="D249" s="86"/>
    </row>
    <row r="250" spans="1:4">
      <c r="A250" s="85"/>
      <c r="B250" s="86"/>
      <c r="C250" s="85"/>
      <c r="D250" s="86"/>
    </row>
    <row r="251" spans="1:4">
      <c r="A251" s="85"/>
      <c r="B251" s="86"/>
      <c r="C251" s="85"/>
      <c r="D251" s="86"/>
    </row>
    <row r="252" spans="1:4">
      <c r="A252" s="85"/>
      <c r="B252" s="86"/>
      <c r="C252" s="85"/>
      <c r="D252" s="86"/>
    </row>
    <row r="253" spans="1:4">
      <c r="A253" s="85"/>
      <c r="B253" s="86"/>
      <c r="C253" s="85"/>
      <c r="D253" s="86"/>
    </row>
  </sheetData>
  <mergeCells count="13">
    <mergeCell ref="F78:G78"/>
    <mergeCell ref="F80:G80"/>
    <mergeCell ref="B10:C10"/>
    <mergeCell ref="B73:E73"/>
    <mergeCell ref="B74:E74"/>
    <mergeCell ref="B75:E75"/>
    <mergeCell ref="B76:E76"/>
    <mergeCell ref="B6:G6"/>
    <mergeCell ref="B7:G7"/>
    <mergeCell ref="B5:G5"/>
    <mergeCell ref="E3:H3"/>
    <mergeCell ref="B77:E77"/>
    <mergeCell ref="B9:C9"/>
  </mergeCells>
  <pageMargins left="0.23622047244094491" right="0.11811023622047245" top="0.33" bottom="0.23" header="0.31496062992125984" footer="0.21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ОТЧЕТ1</vt:lpstr>
      <vt:lpstr>сведения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Ботагоз</dc:creator>
  <cp:lastModifiedBy>Елена</cp:lastModifiedBy>
  <cp:lastPrinted>2017-11-29T06:38:55Z</cp:lastPrinted>
  <dcterms:created xsi:type="dcterms:W3CDTF">2016-06-28T08:41:18Z</dcterms:created>
  <dcterms:modified xsi:type="dcterms:W3CDTF">2017-11-29T06:42:13Z</dcterms:modified>
</cp:coreProperties>
</file>