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Индикатор до 2021 года\"/>
    </mc:Choice>
  </mc:AlternateContent>
  <bookViews>
    <workbookView xWindow="120" yWindow="60" windowWidth="15480" windowHeight="8010" tabRatio="454"/>
  </bookViews>
  <sheets>
    <sheet name="новые вод-ща" sheetId="8" r:id="rId1"/>
    <sheet name="Лист1" sheetId="9" r:id="rId2"/>
  </sheets>
  <definedNames>
    <definedName name="_xlnm.Print_Titles" localSheetId="0">'новые вод-ща'!$5:$7</definedName>
  </definedNames>
  <calcPr calcId="162913"/>
</workbook>
</file>

<file path=xl/calcChain.xml><?xml version="1.0" encoding="utf-8"?>
<calcChain xmlns="http://schemas.openxmlformats.org/spreadsheetml/2006/main">
  <c r="I25" i="8" l="1"/>
  <c r="J25" i="8"/>
  <c r="K25" i="8"/>
  <c r="L25" i="8"/>
  <c r="H25" i="8"/>
  <c r="K38" i="8"/>
  <c r="J38" i="8"/>
  <c r="I38" i="8"/>
  <c r="H38" i="8"/>
  <c r="H41" i="8"/>
  <c r="F41" i="8"/>
  <c r="E41" i="8"/>
  <c r="D40" i="8"/>
  <c r="C34" i="8"/>
  <c r="D36" i="8"/>
  <c r="D38" i="8" s="1"/>
  <c r="E34" i="8"/>
  <c r="D33" i="8"/>
  <c r="D32" i="8"/>
  <c r="D31" i="8"/>
  <c r="D34" i="8" s="1"/>
  <c r="D28" i="8"/>
  <c r="D27" i="8"/>
  <c r="D29" i="8" s="1"/>
  <c r="D17" i="8"/>
  <c r="D10" i="8"/>
  <c r="D9" i="8"/>
  <c r="D11" i="8" s="1"/>
  <c r="F29" i="8"/>
  <c r="C11" i="8" l="1"/>
  <c r="C17" i="8"/>
  <c r="C25" i="8"/>
  <c r="C44" i="8"/>
  <c r="C41" i="8"/>
  <c r="C38" i="8"/>
  <c r="C29" i="8"/>
  <c r="C45" i="8" l="1"/>
  <c r="F38" i="8"/>
  <c r="H29" i="8"/>
  <c r="I29" i="8"/>
  <c r="J29" i="8"/>
  <c r="K29" i="8"/>
  <c r="H34" i="8"/>
  <c r="I34" i="8"/>
  <c r="J34" i="8"/>
  <c r="K34" i="8"/>
  <c r="G34" i="8"/>
  <c r="F34" i="8"/>
  <c r="H17" i="8"/>
  <c r="I17" i="8"/>
  <c r="J17" i="8"/>
  <c r="K17" i="8"/>
  <c r="L17" i="8"/>
  <c r="F17" i="8"/>
  <c r="G17" i="8"/>
  <c r="D20" i="8"/>
  <c r="D21" i="8"/>
  <c r="D22" i="8"/>
  <c r="D23" i="8"/>
  <c r="D24" i="8"/>
  <c r="D19" i="8"/>
  <c r="G25" i="8"/>
  <c r="F25" i="8"/>
  <c r="E44" i="8"/>
  <c r="F44" i="8"/>
  <c r="G44" i="8"/>
  <c r="H44" i="8"/>
  <c r="I44" i="8"/>
  <c r="J44" i="8"/>
  <c r="K44" i="8"/>
  <c r="L44" i="8"/>
  <c r="D43" i="8"/>
  <c r="D44" i="8" s="1"/>
  <c r="J41" i="8"/>
  <c r="L45" i="8"/>
  <c r="I41" i="8"/>
  <c r="I11" i="8"/>
  <c r="J11" i="8"/>
  <c r="K11" i="8"/>
  <c r="H11" i="8"/>
  <c r="K45" i="8" l="1"/>
  <c r="J45" i="8"/>
  <c r="I45" i="8"/>
  <c r="H45" i="8"/>
  <c r="F11" i="8"/>
  <c r="F45" i="8" s="1"/>
  <c r="G37" i="8"/>
  <c r="G38" i="8" s="1"/>
  <c r="D25" i="8"/>
  <c r="D41" i="8"/>
  <c r="D45" i="8" s="1"/>
  <c r="E11" i="8"/>
  <c r="G11" i="8" l="1"/>
  <c r="G41" i="8" l="1"/>
  <c r="E29" i="8"/>
  <c r="E38" i="8"/>
  <c r="E25" i="8"/>
  <c r="G29" i="8" l="1"/>
  <c r="G45" i="8" s="1"/>
  <c r="E17" i="8"/>
  <c r="E45" i="8" s="1"/>
</calcChain>
</file>

<file path=xl/sharedStrings.xml><?xml version="1.0" encoding="utf-8"?>
<sst xmlns="http://schemas.openxmlformats.org/spreadsheetml/2006/main" count="53" uniqueCount="45">
  <si>
    <t>№ п/п</t>
  </si>
  <si>
    <t>Строительство водохранилища с магистральным каналом на реке Орта Ласты в Тарбагатайском районе</t>
  </si>
  <si>
    <t xml:space="preserve">Строительство водохранилища с гидроузлом и магистральным каналом на реке Кусты в Тарбагатайском районе </t>
  </si>
  <si>
    <t xml:space="preserve">Строительство водохранилища  на реке Коктерек в Урджарском районе </t>
  </si>
  <si>
    <t>Строительство водохранилища  на реке Карабута в Урджарском районе</t>
  </si>
  <si>
    <t>Кызылординская область</t>
  </si>
  <si>
    <t>Алматинская область</t>
  </si>
  <si>
    <t>Жамбылская область</t>
  </si>
  <si>
    <t>Западно-Казахстанская область</t>
  </si>
  <si>
    <t>Строительство водохранилища на протоке Караузяк для аккумулирования воды</t>
  </si>
  <si>
    <t>Восточно-Казахстанская область</t>
  </si>
  <si>
    <t>«Строительство водохранилища на р. «Икан-Су» для водообеспечения  орошаемых земель на площади 1500 га сельского округа «Ново-Икан» г. Туркестан»</t>
  </si>
  <si>
    <t>«Строительства водохранилища Калгуты на реке Калгуты в Кордайском районе»</t>
  </si>
  <si>
    <t>«Строительства водохранилища Ргайты на реке Ргайты в Кордайском районе»</t>
  </si>
  <si>
    <t>«Строительство водохранилища Акмола на реке Талас на границе Таласского и Байзакского районов»</t>
  </si>
  <si>
    <t>"Строительство водохранилища Аспара (в районе п.Гранитогорск) на реке Аспара в Меркенском районе"</t>
  </si>
  <si>
    <t>Строительство водохранилища на реке Каргыба. Тарбагатайский район</t>
  </si>
  <si>
    <t>ИТОГО по области</t>
  </si>
  <si>
    <t>Всего по РК</t>
  </si>
  <si>
    <t>Наименование водохранилищ</t>
  </si>
  <si>
    <t>Общая стоимость, тыс тенге</t>
  </si>
  <si>
    <t>в том числе, тыс.тенге</t>
  </si>
  <si>
    <t>"Строительство аварийно-паводкового сброса на Чаганском водохранилище"</t>
  </si>
  <si>
    <t>Строительство малых водоемом для обводнения пастбищ Мангистауской области</t>
  </si>
  <si>
    <t xml:space="preserve">Мангистауская область </t>
  </si>
  <si>
    <t>Строительство водохранилища на р.Большой Узень выше поселка Жалпактал Казталовского района</t>
  </si>
  <si>
    <t>"Строительства водохранилище на р. Малый Дихан" в Уйгурском районе</t>
  </si>
  <si>
    <t>"Строительства водохранилище на р. Тигермень" в Уйгурском районе</t>
  </si>
  <si>
    <t>Южно-Казахстанская область (разработка МИО)</t>
  </si>
  <si>
    <t xml:space="preserve">Строительство водохранилища на реке Кендерлык в Зайсанском районе </t>
  </si>
  <si>
    <t>Актюбинская область</t>
  </si>
  <si>
    <t>Строительство новых водохранилищ в Актюбинской области</t>
  </si>
  <si>
    <t>«Строительство водохранилища на участке Кумискеткен р. Сырдарьи  для аккумулирования воды Шиелийского района»</t>
  </si>
  <si>
    <t>Информация о подготовке инвесттиционного предложения по разработке ТЭО на 22 новым водохранилищам</t>
  </si>
  <si>
    <t>ПИР</t>
  </si>
  <si>
    <t xml:space="preserve"> ТЭО</t>
  </si>
  <si>
    <t>СМР</t>
  </si>
  <si>
    <t>Строительство водохранилища   "Боралдай" на реке Боралдай с целью повышения водообеспеченности орошаемых земель Ордабасинского, Отырарского районов и Туркестанского региона Южно-Казахстанской области</t>
  </si>
  <si>
    <t>Емкость водох-ща млн.м3</t>
  </si>
  <si>
    <t>Строительство Тайпакколь и Кандыаральской системы озер Жанакорганского района Кызыллординской области для улучшения экологического состояния</t>
  </si>
  <si>
    <t xml:space="preserve"> Заключение МНЭ</t>
  </si>
  <si>
    <t>№23-2/4868//11-5/07-550-5,1   от: 26.05.2017 (Отрицательное экономическое заключение)</t>
  </si>
  <si>
    <t>№23-2/4868//11-5/07-550-2 от 10.04.2017 г (Положительное экономическое заключение)</t>
  </si>
  <si>
    <t>№23-2/4868//11-5/07-550-5 от 01.07.2017г. (Положительное экономическое заключение)</t>
  </si>
  <si>
    <t>№23-2/4868//11-5/07-550-2 от 11.04.2017 г  (Положительное экономическое заключение) №23-2/1734 от 04.08.2017 г. (Тайпакколь)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</si>
</sst>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\ _₽_-;\-* #,##0.0\ _₽_-;_-* &quot;-&quot;??\ _₽_-;_-@_-"/>
    <numFmt numFmtId="167" formatCode="_-* #,##0.0_р_._-;\-* #,##0.0_р_._-;_-* &quot;-&quot;?_р_._-;_-@_-"/>
    <numFmt numFmtId="168" formatCode="#,##0.0_ ;\-#,##0.0\ "/>
    <numFmt numFmtId="169" formatCode="_-* #,##0\ _₽_-;\-* #,##0\ _₽_-;_-* &quot;-&quot;??\ _₽_-;_-@_-"/>
    <numFmt numFmtId="170" formatCode="_-* #,##0.0_-;\-* #,##0.0_-;_-* &quot;-&quot;?_-;_-@_-"/>
  </numFmts>
  <fonts count="15" x14ac:knownFonts="1"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3" fontId="0" fillId="0" borderId="0" xfId="0" applyNumberFormat="1"/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/>
    <xf numFmtId="0" fontId="3" fillId="0" borderId="1" xfId="0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166" fontId="5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169" fontId="5" fillId="0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top" wrapText="1"/>
    </xf>
    <xf numFmtId="169" fontId="3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center" wrapText="1"/>
    </xf>
    <xf numFmtId="169" fontId="5" fillId="0" borderId="1" xfId="1" applyNumberFormat="1" applyFont="1" applyFill="1" applyBorder="1" applyAlignment="1">
      <alignment vertical="center" wrapText="1"/>
    </xf>
    <xf numFmtId="166" fontId="3" fillId="0" borderId="4" xfId="0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vertical="top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9" fontId="5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167" fontId="9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166" fontId="8" fillId="2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5" fillId="0" borderId="0" xfId="0" applyNumberFormat="1" applyFont="1"/>
    <xf numFmtId="166" fontId="3" fillId="2" borderId="1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/>
    <xf numFmtId="167" fontId="5" fillId="0" borderId="0" xfId="0" applyNumberFormat="1" applyFont="1" applyAlignment="1">
      <alignment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0" fontId="5" fillId="0" borderId="2" xfId="0" applyNumberFormat="1" applyFont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colors>
    <mruColors>
      <color rgb="FFFF00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1"/>
  <sheetViews>
    <sheetView tabSelected="1" view="pageBreakPreview" zoomScale="55" zoomScaleSheetLayoutView="55" workbookViewId="0">
      <pane xSplit="1" ySplit="7" topLeftCell="B8" activePane="bottomRight" state="frozen"/>
      <selection pane="topRight" activeCell="B1" sqref="B1"/>
      <selection pane="bottomLeft" activeCell="A15" sqref="A15"/>
      <selection pane="bottomRight" activeCell="M43" sqref="M43"/>
    </sheetView>
  </sheetViews>
  <sheetFormatPr defaultRowHeight="20.25" x14ac:dyDescent="0.3"/>
  <cols>
    <col min="1" max="1" width="4.6640625" style="45" bestFit="1" customWidth="1"/>
    <col min="2" max="2" width="57.77734375" style="41" customWidth="1"/>
    <col min="3" max="3" width="15.21875" style="41" customWidth="1"/>
    <col min="4" max="4" width="17.21875" style="41" customWidth="1"/>
    <col min="5" max="5" width="17.21875" style="41" bestFit="1" customWidth="1"/>
    <col min="6" max="6" width="16.5546875" style="41" bestFit="1" customWidth="1"/>
    <col min="7" max="7" width="17.21875" style="41" bestFit="1" customWidth="1"/>
    <col min="8" max="8" width="17.109375" style="41" bestFit="1" customWidth="1"/>
    <col min="9" max="10" width="16.6640625" style="41" bestFit="1" customWidth="1"/>
    <col min="11" max="12" width="16.5546875" style="41" bestFit="1" customWidth="1"/>
    <col min="13" max="13" width="22.77734375" style="41" customWidth="1"/>
    <col min="14" max="14" width="0.21875" style="41" customWidth="1"/>
    <col min="15" max="19" width="8.88671875" style="41" hidden="1" customWidth="1"/>
    <col min="20" max="16384" width="8.88671875" style="41"/>
  </cols>
  <sheetData>
    <row r="1" spans="1:13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0.75" customHeigh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9.75" customHeight="1" x14ac:dyDescent="0.3">
      <c r="A3" s="39"/>
      <c r="B3" s="108" t="s">
        <v>33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2.5" customHeight="1" x14ac:dyDescent="0.3">
      <c r="A4" s="3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s="42" customFormat="1" ht="20.25" customHeight="1" x14ac:dyDescent="0.2">
      <c r="A5" s="110" t="s">
        <v>0</v>
      </c>
      <c r="B5" s="110" t="s">
        <v>19</v>
      </c>
      <c r="C5" s="111" t="s">
        <v>38</v>
      </c>
      <c r="D5" s="111" t="s">
        <v>20</v>
      </c>
      <c r="E5" s="110" t="s">
        <v>21</v>
      </c>
      <c r="F5" s="110"/>
      <c r="G5" s="110"/>
      <c r="H5" s="116"/>
      <c r="I5" s="117"/>
      <c r="J5" s="117"/>
      <c r="K5" s="117"/>
      <c r="L5" s="118"/>
      <c r="M5" s="113" t="s">
        <v>40</v>
      </c>
    </row>
    <row r="6" spans="1:13" s="43" customFormat="1" ht="42" customHeight="1" x14ac:dyDescent="0.3">
      <c r="A6" s="110"/>
      <c r="B6" s="110"/>
      <c r="C6" s="112"/>
      <c r="D6" s="112"/>
      <c r="E6" s="22" t="s">
        <v>35</v>
      </c>
      <c r="F6" s="22" t="s">
        <v>34</v>
      </c>
      <c r="G6" s="22" t="s">
        <v>36</v>
      </c>
      <c r="H6" s="47">
        <v>2017</v>
      </c>
      <c r="I6" s="47">
        <v>2018</v>
      </c>
      <c r="J6" s="47">
        <v>2019</v>
      </c>
      <c r="K6" s="47">
        <v>2020</v>
      </c>
      <c r="L6" s="48">
        <v>2021</v>
      </c>
      <c r="M6" s="114"/>
    </row>
    <row r="7" spans="1:13" s="44" customFormat="1" ht="19.5" customHeight="1" x14ac:dyDescent="0.3">
      <c r="A7" s="9">
        <v>1</v>
      </c>
      <c r="B7" s="9">
        <v>2</v>
      </c>
      <c r="C7" s="9"/>
      <c r="D7" s="9">
        <v>4</v>
      </c>
      <c r="E7" s="9">
        <v>5</v>
      </c>
      <c r="F7" s="9"/>
      <c r="G7" s="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115"/>
    </row>
    <row r="8" spans="1:13" ht="19.5" customHeight="1" x14ac:dyDescent="0.3">
      <c r="A8" s="10"/>
      <c r="B8" s="88" t="s">
        <v>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ht="40.5" customHeight="1" x14ac:dyDescent="0.3">
      <c r="A9" s="12">
        <v>1</v>
      </c>
      <c r="B9" s="13" t="s">
        <v>26</v>
      </c>
      <c r="C9" s="29">
        <v>3</v>
      </c>
      <c r="D9" s="53">
        <f>E9+F9+G9</f>
        <v>5412221</v>
      </c>
      <c r="E9" s="46"/>
      <c r="F9" s="19">
        <v>65123</v>
      </c>
      <c r="G9" s="46">
        <v>5347098</v>
      </c>
      <c r="H9" s="19">
        <v>65123</v>
      </c>
      <c r="I9" s="19">
        <v>1782366</v>
      </c>
      <c r="J9" s="50">
        <v>1782366</v>
      </c>
      <c r="K9" s="50">
        <v>1782366</v>
      </c>
      <c r="L9" s="50"/>
      <c r="M9" s="97"/>
    </row>
    <row r="10" spans="1:13" ht="40.5" x14ac:dyDescent="0.3">
      <c r="A10" s="12">
        <v>2</v>
      </c>
      <c r="B10" s="15" t="s">
        <v>27</v>
      </c>
      <c r="C10" s="29">
        <v>2</v>
      </c>
      <c r="D10" s="53">
        <f>E10+F10+G10</f>
        <v>328559.77</v>
      </c>
      <c r="E10" s="46">
        <v>3591.8</v>
      </c>
      <c r="F10" s="19">
        <v>17955.97</v>
      </c>
      <c r="G10" s="46">
        <v>307012</v>
      </c>
      <c r="H10" s="46">
        <v>3591.8</v>
      </c>
      <c r="I10" s="19">
        <v>17956</v>
      </c>
      <c r="J10" s="46">
        <v>107012</v>
      </c>
      <c r="K10" s="46">
        <v>200000</v>
      </c>
      <c r="L10" s="46"/>
      <c r="M10" s="98"/>
    </row>
    <row r="11" spans="1:13" x14ac:dyDescent="0.3">
      <c r="A11" s="10"/>
      <c r="B11" s="16" t="s">
        <v>17</v>
      </c>
      <c r="C11" s="22">
        <f>SUM(C9:C10)</f>
        <v>5</v>
      </c>
      <c r="D11" s="17">
        <f>D9+D10</f>
        <v>5740780.7699999996</v>
      </c>
      <c r="E11" s="38">
        <f t="shared" ref="E11:G11" si="0">E9+E10</f>
        <v>3591.8</v>
      </c>
      <c r="F11" s="38">
        <f t="shared" si="0"/>
        <v>83078.97</v>
      </c>
      <c r="G11" s="38">
        <f t="shared" si="0"/>
        <v>5654110</v>
      </c>
      <c r="H11" s="38">
        <f>SUM(H9:H10)</f>
        <v>68714.8</v>
      </c>
      <c r="I11" s="38">
        <f t="shared" ref="I11:K11" si="1">SUM(I9:I10)</f>
        <v>1800322</v>
      </c>
      <c r="J11" s="25">
        <f t="shared" si="1"/>
        <v>1889378</v>
      </c>
      <c r="K11" s="25">
        <f t="shared" si="1"/>
        <v>1982366</v>
      </c>
      <c r="L11" s="25"/>
      <c r="M11" s="11"/>
    </row>
    <row r="12" spans="1:13" x14ac:dyDescent="0.3">
      <c r="A12" s="10"/>
      <c r="B12" s="88" t="s">
        <v>7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1:13" ht="40.5" customHeight="1" x14ac:dyDescent="0.3">
      <c r="A13" s="12">
        <v>3</v>
      </c>
      <c r="B13" s="18" t="s">
        <v>13</v>
      </c>
      <c r="C13" s="63">
        <v>19</v>
      </c>
      <c r="D13" s="20">
        <v>2527000</v>
      </c>
      <c r="E13" s="19">
        <v>16800.03</v>
      </c>
      <c r="F13" s="19">
        <v>84000.18</v>
      </c>
      <c r="G13" s="19">
        <v>2426199.7999999998</v>
      </c>
      <c r="H13" s="19">
        <v>16800.03</v>
      </c>
      <c r="I13" s="19">
        <v>84000.18</v>
      </c>
      <c r="J13" s="19">
        <v>800000</v>
      </c>
      <c r="K13" s="19">
        <v>588000</v>
      </c>
      <c r="L13" s="19">
        <v>1038199.8</v>
      </c>
      <c r="M13" s="94" t="s">
        <v>42</v>
      </c>
    </row>
    <row r="14" spans="1:13" ht="40.5" x14ac:dyDescent="0.3">
      <c r="A14" s="12">
        <v>4</v>
      </c>
      <c r="B14" s="18" t="s">
        <v>12</v>
      </c>
      <c r="C14" s="63">
        <v>15</v>
      </c>
      <c r="D14" s="20">
        <v>1478500</v>
      </c>
      <c r="E14" s="19">
        <v>16112.99</v>
      </c>
      <c r="F14" s="19">
        <v>80564.95</v>
      </c>
      <c r="G14" s="19">
        <v>1381822</v>
      </c>
      <c r="H14" s="19">
        <v>16112.99</v>
      </c>
      <c r="I14" s="19">
        <v>80564.95</v>
      </c>
      <c r="J14" s="19">
        <v>359999.5</v>
      </c>
      <c r="K14" s="19">
        <v>1021822.5</v>
      </c>
      <c r="L14" s="19"/>
      <c r="M14" s="95"/>
    </row>
    <row r="15" spans="1:13" ht="40.5" x14ac:dyDescent="0.3">
      <c r="A15" s="12">
        <v>5</v>
      </c>
      <c r="B15" s="18" t="s">
        <v>15</v>
      </c>
      <c r="C15" s="63">
        <v>50</v>
      </c>
      <c r="D15" s="20">
        <v>6497200</v>
      </c>
      <c r="E15" s="19">
        <v>17274.38</v>
      </c>
      <c r="F15" s="19">
        <v>90917.78</v>
      </c>
      <c r="G15" s="19">
        <v>6389007.7999999998</v>
      </c>
      <c r="H15" s="19">
        <v>17274.38</v>
      </c>
      <c r="I15" s="19">
        <v>90917.78</v>
      </c>
      <c r="J15" s="19">
        <v>139854</v>
      </c>
      <c r="K15" s="19">
        <v>3000000</v>
      </c>
      <c r="L15" s="19">
        <v>3249153.8</v>
      </c>
      <c r="M15" s="95"/>
    </row>
    <row r="16" spans="1:13" ht="40.5" x14ac:dyDescent="0.3">
      <c r="A16" s="12">
        <v>6</v>
      </c>
      <c r="B16" s="18" t="s">
        <v>14</v>
      </c>
      <c r="C16" s="63">
        <v>15</v>
      </c>
      <c r="D16" s="20">
        <v>1980000</v>
      </c>
      <c r="E16" s="19">
        <v>15188.22</v>
      </c>
      <c r="F16" s="19">
        <v>77888.31</v>
      </c>
      <c r="G16" s="19">
        <v>1886923.5</v>
      </c>
      <c r="H16" s="19">
        <v>15188.22</v>
      </c>
      <c r="I16" s="19">
        <v>77888.31</v>
      </c>
      <c r="J16" s="19">
        <v>871100</v>
      </c>
      <c r="K16" s="19">
        <v>1015823.5</v>
      </c>
      <c r="L16" s="19"/>
      <c r="M16" s="96"/>
    </row>
    <row r="17" spans="1:13" x14ac:dyDescent="0.3">
      <c r="A17" s="10"/>
      <c r="B17" s="16" t="s">
        <v>17</v>
      </c>
      <c r="C17" s="22">
        <f>SUM(C13:C16)</f>
        <v>99</v>
      </c>
      <c r="D17" s="17">
        <f>D13+D14+D15+D16</f>
        <v>12482700</v>
      </c>
      <c r="E17" s="17">
        <f t="shared" ref="E17:L17" si="2">E13+E14+E15+E16</f>
        <v>65375.619999999995</v>
      </c>
      <c r="F17" s="17">
        <f t="shared" si="2"/>
        <v>333371.21999999997</v>
      </c>
      <c r="G17" s="17">
        <f t="shared" si="2"/>
        <v>12083953.1</v>
      </c>
      <c r="H17" s="17">
        <f t="shared" si="2"/>
        <v>65375.619999999995</v>
      </c>
      <c r="I17" s="17">
        <f t="shared" si="2"/>
        <v>333371.21999999997</v>
      </c>
      <c r="J17" s="17">
        <f t="shared" si="2"/>
        <v>2170953.5</v>
      </c>
      <c r="K17" s="17">
        <f t="shared" si="2"/>
        <v>5625646</v>
      </c>
      <c r="L17" s="17">
        <f t="shared" si="2"/>
        <v>4287353.5999999996</v>
      </c>
      <c r="M17" s="11"/>
    </row>
    <row r="18" spans="1:13" ht="20.25" customHeight="1" x14ac:dyDescent="0.3">
      <c r="A18" s="21"/>
      <c r="B18" s="91" t="s">
        <v>10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ht="40.5" customHeight="1" x14ac:dyDescent="0.3">
      <c r="A19" s="12">
        <v>7</v>
      </c>
      <c r="B19" s="23" t="s">
        <v>1</v>
      </c>
      <c r="C19" s="63">
        <v>13</v>
      </c>
      <c r="D19" s="14">
        <f>E19+F19+G19</f>
        <v>1154000</v>
      </c>
      <c r="E19" s="14">
        <v>9323</v>
      </c>
      <c r="F19" s="14">
        <v>46160</v>
      </c>
      <c r="G19" s="54">
        <v>1098517</v>
      </c>
      <c r="H19" s="19">
        <v>9323</v>
      </c>
      <c r="I19" s="19">
        <v>46160</v>
      </c>
      <c r="J19" s="24">
        <v>690530</v>
      </c>
      <c r="K19" s="24">
        <v>407987</v>
      </c>
      <c r="L19" s="24"/>
      <c r="M19" s="94" t="s">
        <v>42</v>
      </c>
    </row>
    <row r="20" spans="1:13" ht="40.5" customHeight="1" x14ac:dyDescent="0.3">
      <c r="A20" s="12">
        <v>8</v>
      </c>
      <c r="B20" s="23" t="s">
        <v>2</v>
      </c>
      <c r="C20" s="63">
        <v>10</v>
      </c>
      <c r="D20" s="14">
        <f t="shared" ref="D20:D24" si="3">E20+F20+G20</f>
        <v>890000</v>
      </c>
      <c r="E20" s="14">
        <v>7120</v>
      </c>
      <c r="F20" s="14">
        <v>35600</v>
      </c>
      <c r="G20" s="54">
        <v>847280</v>
      </c>
      <c r="H20" s="19">
        <v>7120</v>
      </c>
      <c r="I20" s="19">
        <v>35600</v>
      </c>
      <c r="J20" s="24">
        <v>541050</v>
      </c>
      <c r="K20" s="24">
        <v>306230</v>
      </c>
      <c r="L20" s="24"/>
      <c r="M20" s="95"/>
    </row>
    <row r="21" spans="1:13" ht="40.5" x14ac:dyDescent="0.3">
      <c r="A21" s="12">
        <v>9</v>
      </c>
      <c r="B21" s="23" t="s">
        <v>3</v>
      </c>
      <c r="C21" s="63">
        <v>31.4</v>
      </c>
      <c r="D21" s="14">
        <f t="shared" si="3"/>
        <v>2826000</v>
      </c>
      <c r="E21" s="14">
        <v>22600</v>
      </c>
      <c r="F21" s="14">
        <v>113000</v>
      </c>
      <c r="G21" s="54">
        <v>2690400</v>
      </c>
      <c r="H21" s="19">
        <v>22600</v>
      </c>
      <c r="I21" s="19">
        <v>113000</v>
      </c>
      <c r="J21" s="24">
        <v>690400</v>
      </c>
      <c r="K21" s="24">
        <v>1000000</v>
      </c>
      <c r="L21" s="24">
        <v>1000000</v>
      </c>
      <c r="M21" s="95"/>
    </row>
    <row r="22" spans="1:13" ht="40.5" x14ac:dyDescent="0.3">
      <c r="A22" s="12">
        <v>10</v>
      </c>
      <c r="B22" s="23" t="s">
        <v>4</v>
      </c>
      <c r="C22" s="63">
        <v>45</v>
      </c>
      <c r="D22" s="14">
        <f t="shared" si="3"/>
        <v>3820000</v>
      </c>
      <c r="E22" s="14">
        <v>30560</v>
      </c>
      <c r="F22" s="14">
        <v>152800</v>
      </c>
      <c r="G22" s="54">
        <v>3636640</v>
      </c>
      <c r="H22" s="19">
        <v>30560</v>
      </c>
      <c r="I22" s="19">
        <v>152800</v>
      </c>
      <c r="J22" s="24">
        <v>1109900</v>
      </c>
      <c r="K22" s="24">
        <v>1500000</v>
      </c>
      <c r="L22" s="24">
        <v>1026740</v>
      </c>
      <c r="M22" s="95"/>
    </row>
    <row r="23" spans="1:13" ht="40.5" x14ac:dyDescent="0.3">
      <c r="A23" s="12">
        <v>11</v>
      </c>
      <c r="B23" s="23" t="s">
        <v>29</v>
      </c>
      <c r="C23" s="63">
        <v>60</v>
      </c>
      <c r="D23" s="14">
        <f t="shared" si="3"/>
        <v>5040000</v>
      </c>
      <c r="E23" s="14">
        <v>40320</v>
      </c>
      <c r="F23" s="14">
        <v>201600</v>
      </c>
      <c r="G23" s="54">
        <v>4798080</v>
      </c>
      <c r="H23" s="19">
        <v>40320</v>
      </c>
      <c r="I23" s="19">
        <v>201600</v>
      </c>
      <c r="J23" s="24">
        <v>762800</v>
      </c>
      <c r="K23" s="24">
        <v>2000000</v>
      </c>
      <c r="L23" s="24">
        <v>2035280</v>
      </c>
      <c r="M23" s="95"/>
    </row>
    <row r="24" spans="1:13" ht="40.5" x14ac:dyDescent="0.3">
      <c r="A24" s="12">
        <v>12</v>
      </c>
      <c r="B24" s="23" t="s">
        <v>16</v>
      </c>
      <c r="C24" s="63">
        <v>20</v>
      </c>
      <c r="D24" s="14">
        <f t="shared" si="3"/>
        <v>1840000</v>
      </c>
      <c r="E24" s="14">
        <v>14720</v>
      </c>
      <c r="F24" s="14">
        <v>73600</v>
      </c>
      <c r="G24" s="54">
        <v>1751680</v>
      </c>
      <c r="H24" s="19">
        <v>14720</v>
      </c>
      <c r="I24" s="19">
        <v>73600</v>
      </c>
      <c r="J24" s="24">
        <v>1038800</v>
      </c>
      <c r="K24" s="24">
        <v>712880</v>
      </c>
      <c r="L24" s="24"/>
      <c r="M24" s="96"/>
    </row>
    <row r="25" spans="1:13" x14ac:dyDescent="0.3">
      <c r="A25" s="10"/>
      <c r="B25" s="16" t="s">
        <v>17</v>
      </c>
      <c r="C25" s="22">
        <f>SUM(C19:C24)</f>
        <v>179.4</v>
      </c>
      <c r="D25" s="17">
        <f>D19+D20+D21+D22+D23+D24</f>
        <v>15570000</v>
      </c>
      <c r="E25" s="17">
        <f t="shared" ref="E25:G25" si="4">E19+E20+E21+E22+E23+E24</f>
        <v>124643</v>
      </c>
      <c r="F25" s="17">
        <f t="shared" si="4"/>
        <v>622760</v>
      </c>
      <c r="G25" s="17">
        <f t="shared" si="4"/>
        <v>14822597</v>
      </c>
      <c r="H25" s="26">
        <f>H24+H23+H22+H21+H20+H19</f>
        <v>124643</v>
      </c>
      <c r="I25" s="26">
        <f t="shared" ref="I25:L25" si="5">I24+I23+I22+I21+I20+I19</f>
        <v>622760</v>
      </c>
      <c r="J25" s="26">
        <f t="shared" si="5"/>
        <v>4833480</v>
      </c>
      <c r="K25" s="26">
        <f t="shared" si="5"/>
        <v>5927097</v>
      </c>
      <c r="L25" s="26">
        <f t="shared" si="5"/>
        <v>4062020</v>
      </c>
      <c r="M25" s="11"/>
    </row>
    <row r="26" spans="1:13" x14ac:dyDescent="0.3">
      <c r="A26" s="21"/>
      <c r="B26" s="91" t="s">
        <v>8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</row>
    <row r="27" spans="1:13" s="58" customFormat="1" ht="40.5" customHeight="1" x14ac:dyDescent="0.3">
      <c r="A27" s="63">
        <v>13</v>
      </c>
      <c r="B27" s="64" t="s">
        <v>25</v>
      </c>
      <c r="C27" s="63">
        <v>28</v>
      </c>
      <c r="D27" s="65">
        <f>E27+F27+G27</f>
        <v>1230001</v>
      </c>
      <c r="E27" s="65">
        <v>7695</v>
      </c>
      <c r="F27" s="65">
        <v>38472</v>
      </c>
      <c r="G27" s="66">
        <v>1183834</v>
      </c>
      <c r="H27" s="65">
        <v>7695</v>
      </c>
      <c r="I27" s="65">
        <v>38472</v>
      </c>
      <c r="J27" s="66">
        <v>183834</v>
      </c>
      <c r="K27" s="66">
        <v>1000000</v>
      </c>
      <c r="L27" s="66"/>
      <c r="M27" s="119" t="s">
        <v>43</v>
      </c>
    </row>
    <row r="28" spans="1:13" s="58" customFormat="1" ht="40.5" x14ac:dyDescent="0.3">
      <c r="A28" s="63">
        <v>14</v>
      </c>
      <c r="B28" s="73" t="s">
        <v>22</v>
      </c>
      <c r="C28" s="74">
        <v>19.100000000000001</v>
      </c>
      <c r="D28" s="56">
        <f>E28+F28+G28</f>
        <v>1949999</v>
      </c>
      <c r="E28" s="56">
        <v>14158</v>
      </c>
      <c r="F28" s="56">
        <v>70791</v>
      </c>
      <c r="G28" s="66">
        <v>1865050</v>
      </c>
      <c r="H28" s="56">
        <v>14158</v>
      </c>
      <c r="I28" s="56">
        <v>70791</v>
      </c>
      <c r="J28" s="66">
        <v>865050</v>
      </c>
      <c r="K28" s="66">
        <v>1000000</v>
      </c>
      <c r="L28" s="66"/>
      <c r="M28" s="120"/>
    </row>
    <row r="29" spans="1:13" s="58" customFormat="1" x14ac:dyDescent="0.3">
      <c r="A29" s="75"/>
      <c r="B29" s="61" t="s">
        <v>17</v>
      </c>
      <c r="C29" s="71">
        <f>SUM(C27:C28)</f>
        <v>47.1</v>
      </c>
      <c r="D29" s="76">
        <f>D27+D28</f>
        <v>3180000</v>
      </c>
      <c r="E29" s="76">
        <f>E27+E28</f>
        <v>21853</v>
      </c>
      <c r="F29" s="76">
        <f>F27+F28</f>
        <v>109263</v>
      </c>
      <c r="G29" s="76">
        <f>G27+G28</f>
        <v>3048884</v>
      </c>
      <c r="H29" s="76">
        <f t="shared" ref="H29:K29" si="6">H27+H28</f>
        <v>21853</v>
      </c>
      <c r="I29" s="76">
        <f t="shared" si="6"/>
        <v>109263</v>
      </c>
      <c r="J29" s="76">
        <f t="shared" si="6"/>
        <v>1048884</v>
      </c>
      <c r="K29" s="76">
        <f t="shared" si="6"/>
        <v>2000000</v>
      </c>
      <c r="L29" s="76"/>
      <c r="M29" s="60"/>
    </row>
    <row r="30" spans="1:13" s="58" customFormat="1" x14ac:dyDescent="0.3">
      <c r="A30" s="60"/>
      <c r="B30" s="105" t="s">
        <v>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s="58" customFormat="1" ht="40.5" customHeight="1" x14ac:dyDescent="0.3">
      <c r="A31" s="63">
        <v>15</v>
      </c>
      <c r="B31" s="64" t="s">
        <v>9</v>
      </c>
      <c r="C31" s="63">
        <v>700</v>
      </c>
      <c r="D31" s="65">
        <f>E31+F31+G31</f>
        <v>1560000</v>
      </c>
      <c r="E31" s="65">
        <v>12480</v>
      </c>
      <c r="F31" s="65">
        <v>62400</v>
      </c>
      <c r="G31" s="65">
        <v>1485120</v>
      </c>
      <c r="H31" s="65">
        <v>12480</v>
      </c>
      <c r="I31" s="65">
        <v>62400</v>
      </c>
      <c r="J31" s="65">
        <v>105120</v>
      </c>
      <c r="K31" s="65">
        <v>1380000</v>
      </c>
      <c r="L31" s="65"/>
      <c r="M31" s="94" t="s">
        <v>44</v>
      </c>
    </row>
    <row r="32" spans="1:13" s="58" customFormat="1" ht="60.75" customHeight="1" x14ac:dyDescent="0.3">
      <c r="A32" s="74">
        <v>16</v>
      </c>
      <c r="B32" s="79" t="s">
        <v>39</v>
      </c>
      <c r="C32" s="80">
        <v>86</v>
      </c>
      <c r="D32" s="81">
        <f>E32+F32+G32</f>
        <v>1322081.4130000002</v>
      </c>
      <c r="E32" s="82">
        <v>9173.1579999999994</v>
      </c>
      <c r="F32" s="82">
        <v>45865.79</v>
      </c>
      <c r="G32" s="81">
        <v>1267042.4650000001</v>
      </c>
      <c r="H32" s="82">
        <v>9173.1579999999994</v>
      </c>
      <c r="I32" s="82">
        <v>45865.79</v>
      </c>
      <c r="J32" s="81">
        <v>700000</v>
      </c>
      <c r="K32" s="81">
        <v>567042.46499999997</v>
      </c>
      <c r="L32" s="81"/>
      <c r="M32" s="95"/>
    </row>
    <row r="33" spans="1:20" ht="40.5" customHeight="1" x14ac:dyDescent="0.3">
      <c r="A33" s="12">
        <v>17</v>
      </c>
      <c r="B33" s="23" t="s">
        <v>32</v>
      </c>
      <c r="C33" s="12">
        <v>73</v>
      </c>
      <c r="D33" s="19">
        <f>E33+F33+G33</f>
        <v>1600000</v>
      </c>
      <c r="E33" s="30">
        <v>13120</v>
      </c>
      <c r="F33" s="30">
        <v>65600</v>
      </c>
      <c r="G33" s="19">
        <v>1521280</v>
      </c>
      <c r="H33" s="30">
        <v>13120</v>
      </c>
      <c r="I33" s="30">
        <v>65600</v>
      </c>
      <c r="J33" s="19">
        <v>521280</v>
      </c>
      <c r="K33" s="19">
        <v>1000000</v>
      </c>
      <c r="L33" s="19"/>
      <c r="M33" s="96"/>
    </row>
    <row r="34" spans="1:20" x14ac:dyDescent="0.3">
      <c r="A34" s="10"/>
      <c r="B34" s="16" t="s">
        <v>17</v>
      </c>
      <c r="C34" s="22">
        <f>SUM(C31:C33)</f>
        <v>859</v>
      </c>
      <c r="D34" s="31">
        <f>D31+D32+D33</f>
        <v>4482081.4130000006</v>
      </c>
      <c r="E34" s="31">
        <f>E31+E32+E33</f>
        <v>34773.157999999996</v>
      </c>
      <c r="F34" s="31">
        <f t="shared" ref="F34:K34" si="7">F31+F32+F33</f>
        <v>173865.79</v>
      </c>
      <c r="G34" s="31">
        <f t="shared" si="7"/>
        <v>4273442.4649999999</v>
      </c>
      <c r="H34" s="31">
        <f t="shared" si="7"/>
        <v>34773.157999999996</v>
      </c>
      <c r="I34" s="31">
        <f t="shared" si="7"/>
        <v>173865.79</v>
      </c>
      <c r="J34" s="55">
        <f t="shared" si="7"/>
        <v>1326400</v>
      </c>
      <c r="K34" s="55">
        <f t="shared" si="7"/>
        <v>2947042.4649999999</v>
      </c>
      <c r="L34" s="51"/>
      <c r="M34" s="11"/>
    </row>
    <row r="35" spans="1:20" ht="20.25" customHeight="1" x14ac:dyDescent="0.3">
      <c r="A35" s="21"/>
      <c r="B35" s="91" t="s">
        <v>28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20" ht="101.25" x14ac:dyDescent="0.3">
      <c r="A36" s="63">
        <v>18</v>
      </c>
      <c r="B36" s="64" t="s">
        <v>37</v>
      </c>
      <c r="C36" s="63">
        <v>50</v>
      </c>
      <c r="D36" s="65">
        <f>E36+F36+G36</f>
        <v>6755016.5</v>
      </c>
      <c r="E36" s="65">
        <v>16594.3</v>
      </c>
      <c r="F36" s="65">
        <v>82971.399999999994</v>
      </c>
      <c r="G36" s="65">
        <v>6655450.7999999998</v>
      </c>
      <c r="H36" s="65">
        <v>16594.3</v>
      </c>
      <c r="I36" s="65">
        <v>82971.399999999994</v>
      </c>
      <c r="J36" s="65">
        <v>3000000</v>
      </c>
      <c r="K36" s="65">
        <v>3655450.8</v>
      </c>
      <c r="L36" s="65"/>
      <c r="M36" s="103"/>
      <c r="T36" s="72"/>
    </row>
    <row r="37" spans="1:20" ht="60.75" x14ac:dyDescent="0.3">
      <c r="A37" s="63">
        <v>19</v>
      </c>
      <c r="B37" s="64" t="s">
        <v>11</v>
      </c>
      <c r="C37" s="63">
        <v>7.3</v>
      </c>
      <c r="D37" s="65">
        <v>3125976.5</v>
      </c>
      <c r="E37" s="65"/>
      <c r="F37" s="65"/>
      <c r="G37" s="65">
        <f>D37</f>
        <v>3125976.5</v>
      </c>
      <c r="H37" s="65"/>
      <c r="I37" s="65"/>
      <c r="J37" s="65">
        <v>1000000</v>
      </c>
      <c r="K37" s="65">
        <v>2125976.5</v>
      </c>
      <c r="L37" s="65"/>
      <c r="M37" s="104"/>
    </row>
    <row r="38" spans="1:20" x14ac:dyDescent="0.3">
      <c r="A38" s="63"/>
      <c r="B38" s="67" t="s">
        <v>17</v>
      </c>
      <c r="C38" s="70">
        <f>SUM(C36:C37)</f>
        <v>57.3</v>
      </c>
      <c r="D38" s="68">
        <f>D36+D37</f>
        <v>9880993</v>
      </c>
      <c r="E38" s="68">
        <f t="shared" ref="E38:F38" si="8">E36+E37</f>
        <v>16594.3</v>
      </c>
      <c r="F38" s="68">
        <f t="shared" si="8"/>
        <v>82971.399999999994</v>
      </c>
      <c r="G38" s="68">
        <f>6502989.7+G37</f>
        <v>9628966.1999999993</v>
      </c>
      <c r="H38" s="68">
        <f>H37+H36</f>
        <v>16594.3</v>
      </c>
      <c r="I38" s="68">
        <f>I37+I36</f>
        <v>82971.399999999994</v>
      </c>
      <c r="J38" s="68">
        <f>J37+J36</f>
        <v>4000000</v>
      </c>
      <c r="K38" s="68">
        <f>K37+K36</f>
        <v>5781427.2999999998</v>
      </c>
      <c r="L38" s="68"/>
      <c r="M38" s="11"/>
    </row>
    <row r="39" spans="1:20" ht="17.25" customHeight="1" x14ac:dyDescent="0.3">
      <c r="A39" s="21"/>
      <c r="B39" s="100" t="s">
        <v>24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20" ht="40.5" customHeight="1" x14ac:dyDescent="0.3">
      <c r="A40" s="59">
        <v>20</v>
      </c>
      <c r="B40" s="77" t="s">
        <v>23</v>
      </c>
      <c r="C40" s="74">
        <v>5.9</v>
      </c>
      <c r="D40" s="56">
        <f>E40+F40+G40</f>
        <v>1359048</v>
      </c>
      <c r="E40" s="78">
        <v>13590.48</v>
      </c>
      <c r="F40" s="78">
        <v>67952.399999999994</v>
      </c>
      <c r="G40" s="56">
        <v>1277505.1200000001</v>
      </c>
      <c r="H40" s="78">
        <v>13590.48</v>
      </c>
      <c r="I40" s="78">
        <v>67952.399999999994</v>
      </c>
      <c r="J40" s="56">
        <v>1277505.1200000001</v>
      </c>
      <c r="K40" s="56"/>
      <c r="L40" s="56"/>
      <c r="M40" s="121" t="s">
        <v>41</v>
      </c>
    </row>
    <row r="41" spans="1:20" x14ac:dyDescent="0.3">
      <c r="A41" s="60"/>
      <c r="B41" s="61" t="s">
        <v>17</v>
      </c>
      <c r="C41" s="71">
        <f>SUM(C40)</f>
        <v>5.9</v>
      </c>
      <c r="D41" s="62">
        <f t="shared" ref="D41:G41" si="9">D40</f>
        <v>1359048</v>
      </c>
      <c r="E41" s="62">
        <f>E40</f>
        <v>13590.48</v>
      </c>
      <c r="F41" s="62">
        <f>F40</f>
        <v>67952.399999999994</v>
      </c>
      <c r="G41" s="62">
        <f t="shared" si="9"/>
        <v>1277505.1200000001</v>
      </c>
      <c r="H41" s="84">
        <f>H40</f>
        <v>13590.48</v>
      </c>
      <c r="I41" s="62">
        <f>I40</f>
        <v>67952.399999999994</v>
      </c>
      <c r="J41" s="62">
        <f t="shared" ref="J41" si="10">J40</f>
        <v>1277505.1200000001</v>
      </c>
      <c r="K41" s="62"/>
      <c r="L41" s="62"/>
      <c r="M41" s="122"/>
    </row>
    <row r="42" spans="1:20" x14ac:dyDescent="0.3">
      <c r="A42" s="99" t="s">
        <v>30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20" ht="40.5" customHeight="1" x14ac:dyDescent="0.3">
      <c r="A43" s="57">
        <v>21</v>
      </c>
      <c r="B43" s="15" t="s">
        <v>31</v>
      </c>
      <c r="C43" s="29">
        <v>603.9</v>
      </c>
      <c r="D43" s="27">
        <f>E43+F43+G43</f>
        <v>10337019</v>
      </c>
      <c r="E43" s="32">
        <v>57220.6</v>
      </c>
      <c r="F43" s="32">
        <v>286104.2</v>
      </c>
      <c r="G43" s="27">
        <v>9993694.1999999993</v>
      </c>
      <c r="H43" s="52">
        <v>57220.6</v>
      </c>
      <c r="I43" s="52">
        <v>286104.2</v>
      </c>
      <c r="J43" s="27">
        <v>1200000</v>
      </c>
      <c r="K43" s="27">
        <v>4293328</v>
      </c>
      <c r="L43" s="27">
        <v>4500366.2</v>
      </c>
      <c r="M43" s="11"/>
    </row>
    <row r="44" spans="1:20" x14ac:dyDescent="0.3">
      <c r="A44" s="36"/>
      <c r="B44" s="28" t="s">
        <v>17</v>
      </c>
      <c r="C44" s="69">
        <f>SUM(C43)</f>
        <v>603.9</v>
      </c>
      <c r="D44" s="33">
        <f>D43</f>
        <v>10337019</v>
      </c>
      <c r="E44" s="33">
        <f t="shared" ref="E44:L44" si="11">E43</f>
        <v>57220.6</v>
      </c>
      <c r="F44" s="33">
        <f t="shared" si="11"/>
        <v>286104.2</v>
      </c>
      <c r="G44" s="33">
        <f t="shared" si="11"/>
        <v>9993694.1999999993</v>
      </c>
      <c r="H44" s="33">
        <f t="shared" si="11"/>
        <v>57220.6</v>
      </c>
      <c r="I44" s="33">
        <f t="shared" si="11"/>
        <v>286104.2</v>
      </c>
      <c r="J44" s="33">
        <f t="shared" si="11"/>
        <v>1200000</v>
      </c>
      <c r="K44" s="33">
        <f t="shared" si="11"/>
        <v>4293328</v>
      </c>
      <c r="L44" s="33">
        <f t="shared" si="11"/>
        <v>4500366.2</v>
      </c>
      <c r="M44" s="11"/>
    </row>
    <row r="45" spans="1:20" x14ac:dyDescent="0.3">
      <c r="A45" s="37"/>
      <c r="B45" s="6" t="s">
        <v>18</v>
      </c>
      <c r="C45" s="22">
        <f>C44+C41+C38+C34+C29+C25+C17+C11</f>
        <v>1856.6</v>
      </c>
      <c r="D45" s="7">
        <f>D44+D41+D38+D34+D29+D25+D17+D11</f>
        <v>63032622.182999998</v>
      </c>
      <c r="E45" s="7">
        <f t="shared" ref="E45:L45" si="12">E44+E41+E38+E34+E29+E25+E17+E11</f>
        <v>337641.95799999998</v>
      </c>
      <c r="F45" s="7">
        <f t="shared" si="12"/>
        <v>1759366.98</v>
      </c>
      <c r="G45" s="7">
        <f>G44+G41+G38+G34+G29+G25+G17+G11</f>
        <v>60783152.085000001</v>
      </c>
      <c r="H45" s="7">
        <f t="shared" si="12"/>
        <v>402764.95799999998</v>
      </c>
      <c r="I45" s="7">
        <f t="shared" si="12"/>
        <v>3476610.01</v>
      </c>
      <c r="J45" s="7">
        <f t="shared" si="12"/>
        <v>17746600.620000001</v>
      </c>
      <c r="K45" s="7">
        <f t="shared" si="12"/>
        <v>28556906.765000001</v>
      </c>
      <c r="L45" s="7">
        <f t="shared" si="12"/>
        <v>12849739.799999999</v>
      </c>
      <c r="M45" s="8"/>
    </row>
    <row r="46" spans="1:20" x14ac:dyDescent="0.3">
      <c r="A46" s="34"/>
      <c r="B46" s="6"/>
      <c r="C46" s="6"/>
      <c r="D46" s="38"/>
      <c r="E46" s="38"/>
      <c r="F46" s="38"/>
      <c r="G46" s="38"/>
      <c r="H46" s="38"/>
      <c r="I46" s="38"/>
      <c r="J46" s="38"/>
      <c r="K46" s="38"/>
      <c r="L46" s="38"/>
      <c r="M46" s="8"/>
    </row>
    <row r="47" spans="1:20" s="35" customFormat="1" ht="21.75" customHeight="1" x14ac:dyDescent="0.2"/>
    <row r="48" spans="1:20" s="35" customFormat="1" ht="27.75" customHeight="1" x14ac:dyDescent="0.2">
      <c r="H48" s="85"/>
      <c r="I48" s="87"/>
    </row>
    <row r="49" spans="1:10" ht="33" customHeight="1" x14ac:dyDescent="0.3">
      <c r="A49" s="41"/>
      <c r="E49" s="83"/>
    </row>
    <row r="50" spans="1:10" x14ac:dyDescent="0.3">
      <c r="A50" s="41"/>
      <c r="J50" s="86"/>
    </row>
    <row r="51" spans="1:10" x14ac:dyDescent="0.3">
      <c r="A51" s="41"/>
    </row>
  </sheetData>
  <mergeCells count="23">
    <mergeCell ref="B3:M4"/>
    <mergeCell ref="A5:A6"/>
    <mergeCell ref="D5:D6"/>
    <mergeCell ref="E5:G5"/>
    <mergeCell ref="B5:B6"/>
    <mergeCell ref="M5:M7"/>
    <mergeCell ref="H5:L5"/>
    <mergeCell ref="C5:C6"/>
    <mergeCell ref="A42:M42"/>
    <mergeCell ref="B39:M39"/>
    <mergeCell ref="M36:M37"/>
    <mergeCell ref="M27:M28"/>
    <mergeCell ref="B26:M26"/>
    <mergeCell ref="B30:M30"/>
    <mergeCell ref="B35:M35"/>
    <mergeCell ref="M31:M33"/>
    <mergeCell ref="M40:M41"/>
    <mergeCell ref="B8:M8"/>
    <mergeCell ref="B12:M12"/>
    <mergeCell ref="B18:M18"/>
    <mergeCell ref="M13:M16"/>
    <mergeCell ref="M19:M24"/>
    <mergeCell ref="M9:M10"/>
  </mergeCells>
  <pageMargins left="0.59055118110236227" right="0.59055118110236227" top="0.59055118110236227" bottom="0.59055118110236227" header="0.31496062992125984" footer="0.31496062992125984"/>
  <pageSetup paperSize="9" scale="44" fitToHeight="0" orientation="landscape" r:id="rId1"/>
  <rowBreaks count="1" manualBreakCount="1">
    <brk id="34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workbookViewId="0">
      <selection activeCell="H13" sqref="H13"/>
    </sheetView>
  </sheetViews>
  <sheetFormatPr defaultRowHeight="15" x14ac:dyDescent="0.2"/>
  <cols>
    <col min="7" max="7" width="10.88671875" customWidth="1"/>
    <col min="8" max="8" width="11.33203125" customWidth="1"/>
  </cols>
  <sheetData>
    <row r="5" spans="1:8" x14ac:dyDescent="0.2">
      <c r="A5" s="2"/>
      <c r="B5" s="3"/>
      <c r="C5" s="3"/>
      <c r="D5" s="3"/>
      <c r="E5" s="3"/>
      <c r="F5" s="3"/>
      <c r="H5" s="1"/>
    </row>
    <row r="6" spans="1:8" x14ac:dyDescent="0.2">
      <c r="A6" s="3"/>
      <c r="B6" s="2"/>
      <c r="C6" s="3"/>
      <c r="D6" s="3"/>
      <c r="E6" s="3"/>
      <c r="F6" s="3"/>
    </row>
    <row r="7" spans="1:8" x14ac:dyDescent="0.2">
      <c r="A7" s="3"/>
      <c r="B7" s="3"/>
      <c r="C7" s="2"/>
      <c r="D7" s="3"/>
      <c r="E7" s="3"/>
      <c r="F7" s="3"/>
    </row>
    <row r="8" spans="1:8" x14ac:dyDescent="0.2">
      <c r="A8" s="4"/>
      <c r="B8" s="4"/>
      <c r="C8" s="4"/>
      <c r="D8" s="4"/>
      <c r="E8" s="4"/>
      <c r="F8" s="4"/>
    </row>
    <row r="9" spans="1:8" x14ac:dyDescent="0.2">
      <c r="A9" s="4"/>
      <c r="B9" s="4"/>
      <c r="C9" s="4"/>
      <c r="D9" s="4"/>
      <c r="E9" s="4"/>
      <c r="F9" s="4"/>
    </row>
    <row r="10" spans="1:8" x14ac:dyDescent="0.2">
      <c r="A10" s="4"/>
      <c r="B10" s="4"/>
      <c r="C10" s="4"/>
      <c r="D10" s="4"/>
      <c r="E10" s="4"/>
      <c r="F10" s="4"/>
    </row>
    <row r="11" spans="1:8" x14ac:dyDescent="0.2">
      <c r="A11" s="4"/>
      <c r="B11" s="4"/>
      <c r="C11" s="4"/>
      <c r="D11" s="4"/>
      <c r="E11" s="4"/>
      <c r="F11" s="4"/>
    </row>
    <row r="12" spans="1:8" x14ac:dyDescent="0.2">
      <c r="A12" s="4"/>
      <c r="B12" s="4"/>
      <c r="C12" s="4"/>
      <c r="D12" s="4"/>
      <c r="E12" s="4"/>
      <c r="F12" s="4"/>
    </row>
    <row r="13" spans="1:8" x14ac:dyDescent="0.2">
      <c r="A13" s="4"/>
      <c r="B13" s="4"/>
      <c r="C13" s="4"/>
      <c r="D13" s="4"/>
      <c r="E13" s="4"/>
      <c r="F13" s="4"/>
    </row>
    <row r="14" spans="1:8" x14ac:dyDescent="0.2">
      <c r="A14" s="4"/>
      <c r="B14" s="4"/>
      <c r="C14" s="4"/>
      <c r="D14" s="4"/>
      <c r="E14" s="4"/>
      <c r="F14" s="4"/>
    </row>
    <row r="15" spans="1:8" x14ac:dyDescent="0.2">
      <c r="A15" s="4"/>
      <c r="B15" s="4"/>
      <c r="C15" s="4"/>
      <c r="D15" s="4"/>
      <c r="E15" s="4"/>
      <c r="F15" s="4"/>
    </row>
    <row r="16" spans="1:8" x14ac:dyDescent="0.2">
      <c r="A16" s="2"/>
      <c r="B16" s="3"/>
      <c r="C16" s="3"/>
      <c r="D16" s="3"/>
      <c r="E16" s="3"/>
      <c r="F16" s="3"/>
      <c r="G16" s="1"/>
    </row>
    <row r="17" spans="1:6" x14ac:dyDescent="0.2">
      <c r="A17" s="3"/>
      <c r="B17" s="2"/>
      <c r="C17" s="3"/>
      <c r="D17" s="3"/>
      <c r="E17" s="3"/>
      <c r="F17" s="3"/>
    </row>
    <row r="18" spans="1:6" x14ac:dyDescent="0.2">
      <c r="A18" s="3"/>
      <c r="B18" s="3"/>
      <c r="C18" s="2"/>
      <c r="D18" s="3"/>
      <c r="E18" s="3"/>
      <c r="F18" s="3"/>
    </row>
    <row r="19" spans="1:6" x14ac:dyDescent="0.2">
      <c r="A19" s="5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новые вод-ща</vt:lpstr>
      <vt:lpstr>Лист1</vt:lpstr>
      <vt:lpstr>'новые вод-ща'!Заголовки_для_печати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 project</dc:creator>
  <cp:lastModifiedBy>Admin</cp:lastModifiedBy>
  <cp:lastPrinted>2017-07-26T06:00:22Z</cp:lastPrinted>
  <dcterms:created xsi:type="dcterms:W3CDTF">2015-04-21T00:40:11Z</dcterms:created>
  <dcterms:modified xsi:type="dcterms:W3CDTF">2017-08-10T03:13:06Z</dcterms:modified>
</cp:coreProperties>
</file>