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3"/>
  </bookViews>
  <sheets>
    <sheet name="сведения" sheetId="1" r:id="rId1"/>
    <sheet name="отчет" sheetId="2" r:id="rId2"/>
    <sheet name="сведения на гос" sheetId="3" r:id="rId3"/>
    <sheet name="отчет на гос" sheetId="4" r:id="rId4"/>
  </sheets>
  <calcPr calcId="145621"/>
</workbook>
</file>

<file path=xl/calcChain.xml><?xml version="1.0" encoding="utf-8"?>
<calcChain xmlns="http://schemas.openxmlformats.org/spreadsheetml/2006/main">
  <c r="F79" i="4" l="1"/>
  <c r="G79" i="4" s="1"/>
  <c r="E79" i="4"/>
  <c r="D79" i="4"/>
  <c r="F76" i="4"/>
  <c r="G76" i="4" s="1"/>
  <c r="F75" i="4"/>
  <c r="G75" i="4" s="1"/>
  <c r="F72" i="4"/>
  <c r="G71" i="4"/>
  <c r="F71" i="4"/>
  <c r="F70" i="4"/>
  <c r="G70" i="4" s="1"/>
  <c r="G69" i="4"/>
  <c r="F69" i="4"/>
  <c r="F68" i="4"/>
  <c r="G68" i="4" s="1"/>
  <c r="G67" i="4"/>
  <c r="F67" i="4"/>
  <c r="F66" i="4"/>
  <c r="G66" i="4" s="1"/>
  <c r="E64" i="4"/>
  <c r="F64" i="4" s="1"/>
  <c r="G64" i="4" s="1"/>
  <c r="D64" i="4"/>
  <c r="D38" i="4" s="1"/>
  <c r="D73" i="4" s="1"/>
  <c r="D74" i="4" s="1"/>
  <c r="G63" i="4"/>
  <c r="F63" i="4"/>
  <c r="F62" i="4"/>
  <c r="G62" i="4" s="1"/>
  <c r="G61" i="4"/>
  <c r="F61" i="4"/>
  <c r="F60" i="4"/>
  <c r="G60" i="4" s="1"/>
  <c r="G59" i="4"/>
  <c r="F59" i="4"/>
  <c r="F58" i="4"/>
  <c r="F57" i="4"/>
  <c r="G56" i="4"/>
  <c r="F56" i="4"/>
  <c r="F55" i="4"/>
  <c r="G55" i="4" s="1"/>
  <c r="G54" i="4"/>
  <c r="F54" i="4"/>
  <c r="F53" i="4"/>
  <c r="G53" i="4" s="1"/>
  <c r="G52" i="4"/>
  <c r="F52" i="4"/>
  <c r="F51" i="4"/>
  <c r="G51" i="4" s="1"/>
  <c r="F50" i="4"/>
  <c r="F49" i="4"/>
  <c r="G49" i="4" s="1"/>
  <c r="F47" i="4"/>
  <c r="G47" i="4" s="1"/>
  <c r="E47" i="4"/>
  <c r="D47" i="4"/>
  <c r="F46" i="4"/>
  <c r="G46" i="4" s="1"/>
  <c r="F45" i="4"/>
  <c r="G45" i="4" s="1"/>
  <c r="F44" i="4"/>
  <c r="G43" i="4"/>
  <c r="F43" i="4"/>
  <c r="F42" i="4"/>
  <c r="G42" i="4" s="1"/>
  <c r="G41" i="4"/>
  <c r="F41" i="4"/>
  <c r="E39" i="4"/>
  <c r="F39" i="4" s="1"/>
  <c r="G39" i="4" s="1"/>
  <c r="D39" i="4"/>
  <c r="E38" i="4"/>
  <c r="G37" i="4"/>
  <c r="F37" i="4"/>
  <c r="G36" i="4"/>
  <c r="F36" i="4"/>
  <c r="G35" i="4"/>
  <c r="F35" i="4"/>
  <c r="G34" i="4"/>
  <c r="F34" i="4"/>
  <c r="G33" i="4"/>
  <c r="F33" i="4"/>
  <c r="F32" i="4"/>
  <c r="G31" i="4"/>
  <c r="F31" i="4"/>
  <c r="G29" i="4"/>
  <c r="F29" i="4"/>
  <c r="E29" i="4"/>
  <c r="D29" i="4"/>
  <c r="G28" i="4"/>
  <c r="F28" i="4"/>
  <c r="F27" i="4"/>
  <c r="E26" i="4"/>
  <c r="F26" i="4" s="1"/>
  <c r="G25" i="4"/>
  <c r="F25" i="4"/>
  <c r="G24" i="4"/>
  <c r="F24" i="4"/>
  <c r="G23" i="4"/>
  <c r="F23" i="4"/>
  <c r="G21" i="4"/>
  <c r="F21" i="4"/>
  <c r="E21" i="4"/>
  <c r="D21" i="4"/>
  <c r="G18" i="4"/>
  <c r="F18" i="4"/>
  <c r="E15" i="4"/>
  <c r="G15" i="4" s="1"/>
  <c r="D14" i="4"/>
  <c r="E80" i="3"/>
  <c r="D80" i="3"/>
  <c r="F80" i="3" s="1"/>
  <c r="G80" i="3" s="1"/>
  <c r="F77" i="3"/>
  <c r="G77" i="3" s="1"/>
  <c r="F76" i="3"/>
  <c r="G76" i="3" s="1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E65" i="3"/>
  <c r="F65" i="3" s="1"/>
  <c r="G65" i="3" s="1"/>
  <c r="D65" i="3"/>
  <c r="G64" i="3"/>
  <c r="F64" i="3"/>
  <c r="G63" i="3"/>
  <c r="F63" i="3"/>
  <c r="G62" i="3"/>
  <c r="F62" i="3"/>
  <c r="G61" i="3"/>
  <c r="F61" i="3"/>
  <c r="G60" i="3"/>
  <c r="F60" i="3"/>
  <c r="F59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F51" i="3"/>
  <c r="F50" i="3"/>
  <c r="G50" i="3" s="1"/>
  <c r="E48" i="3"/>
  <c r="D48" i="3"/>
  <c r="F48" i="3" s="1"/>
  <c r="G48" i="3" s="1"/>
  <c r="F47" i="3"/>
  <c r="G47" i="3" s="1"/>
  <c r="F46" i="3"/>
  <c r="G46" i="3" s="1"/>
  <c r="F45" i="3"/>
  <c r="G44" i="3"/>
  <c r="F44" i="3"/>
  <c r="G43" i="3"/>
  <c r="F43" i="3"/>
  <c r="G42" i="3"/>
  <c r="F42" i="3"/>
  <c r="E40" i="3"/>
  <c r="E39" i="3"/>
  <c r="G38" i="3"/>
  <c r="F38" i="3"/>
  <c r="G37" i="3"/>
  <c r="F37" i="3"/>
  <c r="G36" i="3"/>
  <c r="F36" i="3"/>
  <c r="G35" i="3"/>
  <c r="F35" i="3"/>
  <c r="G34" i="3"/>
  <c r="F34" i="3"/>
  <c r="F33" i="3"/>
  <c r="G32" i="3"/>
  <c r="F32" i="3"/>
  <c r="F30" i="3"/>
  <c r="E30" i="3"/>
  <c r="G30" i="3" s="1"/>
  <c r="D30" i="3"/>
  <c r="G29" i="3"/>
  <c r="F29" i="3"/>
  <c r="F28" i="3"/>
  <c r="E27" i="3"/>
  <c r="F27" i="3" s="1"/>
  <c r="G26" i="3"/>
  <c r="F26" i="3"/>
  <c r="G25" i="3"/>
  <c r="F25" i="3"/>
  <c r="G24" i="3"/>
  <c r="F24" i="3"/>
  <c r="F22" i="3"/>
  <c r="E22" i="3"/>
  <c r="G22" i="3" s="1"/>
  <c r="D22" i="3"/>
  <c r="D15" i="3" s="1"/>
  <c r="G19" i="3"/>
  <c r="F19" i="3"/>
  <c r="G16" i="3"/>
  <c r="F16" i="3"/>
  <c r="E16" i="3"/>
  <c r="E15" i="3"/>
  <c r="F38" i="4" l="1"/>
  <c r="G38" i="4" s="1"/>
  <c r="E14" i="4"/>
  <c r="F15" i="4"/>
  <c r="G26" i="4"/>
  <c r="G15" i="3"/>
  <c r="F39" i="3"/>
  <c r="G39" i="3" s="1"/>
  <c r="G27" i="3"/>
  <c r="F15" i="3"/>
  <c r="D39" i="3"/>
  <c r="D74" i="3" s="1"/>
  <c r="D75" i="3" s="1"/>
  <c r="D40" i="3"/>
  <c r="F40" i="3" s="1"/>
  <c r="G40" i="3" s="1"/>
  <c r="E74" i="3"/>
  <c r="G14" i="4" l="1"/>
  <c r="F14" i="4"/>
  <c r="E73" i="4"/>
  <c r="F74" i="3"/>
  <c r="G74" i="3" s="1"/>
  <c r="E75" i="3"/>
  <c r="F75" i="3" s="1"/>
  <c r="G75" i="3" s="1"/>
  <c r="F73" i="4" l="1"/>
  <c r="G73" i="4" s="1"/>
  <c r="E74" i="4"/>
  <c r="F74" i="4" s="1"/>
  <c r="G74" i="4" s="1"/>
  <c r="E80" i="2" l="1"/>
  <c r="F80" i="2" s="1"/>
  <c r="G80" i="2" s="1"/>
  <c r="D80" i="2"/>
  <c r="F77" i="2"/>
  <c r="G77" i="2" s="1"/>
  <c r="F76" i="2"/>
  <c r="G76" i="2" s="1"/>
  <c r="F73" i="2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E65" i="2"/>
  <c r="F65" i="2" s="1"/>
  <c r="G65" i="2" s="1"/>
  <c r="D65" i="2"/>
  <c r="F64" i="2"/>
  <c r="G64" i="2" s="1"/>
  <c r="F63" i="2"/>
  <c r="G63" i="2" s="1"/>
  <c r="F62" i="2"/>
  <c r="G62" i="2" s="1"/>
  <c r="F61" i="2"/>
  <c r="G61" i="2" s="1"/>
  <c r="F60" i="2"/>
  <c r="G60" i="2" s="1"/>
  <c r="F59" i="2"/>
  <c r="F58" i="2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F50" i="2"/>
  <c r="G50" i="2" s="1"/>
  <c r="E48" i="2"/>
  <c r="F48" i="2" s="1"/>
  <c r="G48" i="2" s="1"/>
  <c r="D48" i="2"/>
  <c r="G47" i="2"/>
  <c r="F47" i="2"/>
  <c r="F46" i="2"/>
  <c r="G46" i="2" s="1"/>
  <c r="F45" i="2"/>
  <c r="F44" i="2"/>
  <c r="G44" i="2" s="1"/>
  <c r="F43" i="2"/>
  <c r="G43" i="2" s="1"/>
  <c r="F42" i="2"/>
  <c r="G42" i="2" s="1"/>
  <c r="E40" i="2"/>
  <c r="F40" i="2" s="1"/>
  <c r="G40" i="2" s="1"/>
  <c r="D40" i="2"/>
  <c r="E39" i="2"/>
  <c r="F39" i="2" s="1"/>
  <c r="G39" i="2" s="1"/>
  <c r="D39" i="2"/>
  <c r="D74" i="2" s="1"/>
  <c r="D75" i="2" s="1"/>
  <c r="G38" i="2"/>
  <c r="F38" i="2"/>
  <c r="G37" i="2"/>
  <c r="F37" i="2"/>
  <c r="G36" i="2"/>
  <c r="F36" i="2"/>
  <c r="G35" i="2"/>
  <c r="F35" i="2"/>
  <c r="G34" i="2"/>
  <c r="F34" i="2"/>
  <c r="F33" i="2"/>
  <c r="G32" i="2"/>
  <c r="F32" i="2"/>
  <c r="G30" i="2"/>
  <c r="E30" i="2"/>
  <c r="F30" i="2" s="1"/>
  <c r="D30" i="2"/>
  <c r="G29" i="2"/>
  <c r="F29" i="2"/>
  <c r="F28" i="2"/>
  <c r="F27" i="2"/>
  <c r="E27" i="2"/>
  <c r="G27" i="2" s="1"/>
  <c r="G26" i="2"/>
  <c r="F26" i="2"/>
  <c r="G25" i="2"/>
  <c r="F25" i="2"/>
  <c r="G24" i="2"/>
  <c r="F24" i="2"/>
  <c r="G22" i="2"/>
  <c r="E22" i="2"/>
  <c r="F22" i="2" s="1"/>
  <c r="D22" i="2"/>
  <c r="G19" i="2"/>
  <c r="F19" i="2"/>
  <c r="E16" i="2"/>
  <c r="F16" i="2" s="1"/>
  <c r="D15" i="2"/>
  <c r="G16" i="2" l="1"/>
  <c r="E74" i="2"/>
  <c r="E15" i="2"/>
  <c r="F74" i="2" l="1"/>
  <c r="G74" i="2" s="1"/>
  <c r="E75" i="2"/>
  <c r="F75" i="2" s="1"/>
  <c r="G75" i="2" s="1"/>
  <c r="G15" i="2"/>
  <c r="F15" i="2"/>
  <c r="F74" i="1" l="1"/>
  <c r="E26" i="1"/>
  <c r="E47" i="1" l="1"/>
  <c r="E39" i="1" s="1"/>
  <c r="E64" i="1"/>
  <c r="E38" i="1" l="1"/>
  <c r="E15" i="1"/>
  <c r="E21" i="1"/>
  <c r="E29" i="1"/>
  <c r="D47" i="1"/>
  <c r="D38" i="1" s="1"/>
  <c r="D64" i="1"/>
  <c r="D21" i="1"/>
  <c r="D29" i="1"/>
  <c r="E14" i="1" l="1"/>
  <c r="E73" i="1" s="1"/>
  <c r="E74" i="1" s="1"/>
  <c r="D14" i="1"/>
  <c r="D73" i="1" s="1"/>
  <c r="D74" i="1" s="1"/>
  <c r="D39" i="1"/>
  <c r="F62" i="1" l="1"/>
  <c r="G62" i="1" s="1"/>
  <c r="F18" i="1" l="1"/>
  <c r="F23" i="1"/>
  <c r="F24" i="1"/>
  <c r="F25" i="1"/>
  <c r="F27" i="1"/>
  <c r="F28" i="1"/>
  <c r="F31" i="1"/>
  <c r="F32" i="1"/>
  <c r="F33" i="1"/>
  <c r="F34" i="1"/>
  <c r="F35" i="1"/>
  <c r="F36" i="1"/>
  <c r="F37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9" i="1"/>
  <c r="G49" i="1" s="1"/>
  <c r="F50" i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F58" i="1"/>
  <c r="F59" i="1"/>
  <c r="G59" i="1" s="1"/>
  <c r="F60" i="1"/>
  <c r="G60" i="1" s="1"/>
  <c r="F61" i="1"/>
  <c r="G61" i="1" s="1"/>
  <c r="F63" i="1"/>
  <c r="G63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F75" i="1"/>
  <c r="G75" i="1" s="1"/>
  <c r="F76" i="1"/>
  <c r="G76" i="1" s="1"/>
  <c r="E79" i="1" l="1"/>
  <c r="D79" i="1"/>
  <c r="F79" i="1" l="1"/>
  <c r="G79" i="1" s="1"/>
  <c r="F47" i="1"/>
  <c r="G47" i="1" s="1"/>
  <c r="F64" i="1"/>
  <c r="G64" i="1" s="1"/>
  <c r="F39" i="1"/>
  <c r="G39" i="1" s="1"/>
  <c r="G18" i="1"/>
  <c r="G23" i="1"/>
  <c r="G24" i="1"/>
  <c r="G25" i="1"/>
  <c r="G28" i="1"/>
  <c r="G31" i="1"/>
  <c r="G32" i="1"/>
  <c r="G33" i="1"/>
  <c r="G34" i="1"/>
  <c r="G35" i="1"/>
  <c r="G36" i="1"/>
  <c r="G37" i="1"/>
  <c r="G21" i="1" l="1"/>
  <c r="F21" i="1"/>
  <c r="G29" i="1"/>
  <c r="F29" i="1"/>
  <c r="G15" i="1"/>
  <c r="F15" i="1"/>
  <c r="G26" i="1"/>
  <c r="F26" i="1"/>
  <c r="F38" i="1"/>
  <c r="G38" i="1" s="1"/>
  <c r="G14" i="1" l="1"/>
  <c r="F14" i="1"/>
  <c r="G74" i="1" l="1"/>
  <c r="F73" i="1"/>
  <c r="G73" i="1" s="1"/>
</calcChain>
</file>

<file path=xl/sharedStrings.xml><?xml version="1.0" encoding="utf-8"?>
<sst xmlns="http://schemas.openxmlformats.org/spreadsheetml/2006/main" count="840" uniqueCount="240">
  <si>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</si>
  <si>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</si>
  <si>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</si>
  <si>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</si>
  <si>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</si>
  <si>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</si>
  <si>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</si>
  <si>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</si>
  <si>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</si>
  <si>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</si>
  <si>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</si>
  <si>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</si>
  <si>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</si>
  <si>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</si>
  <si>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</si>
  <si>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Топливо (т/энергия)</t>
  </si>
  <si>
    <t>1.4.</t>
  </si>
  <si>
    <t>Энергия покупная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</si>
  <si>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</si>
  <si>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</si>
  <si>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</si>
  <si>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</si>
  <si>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</si>
  <si>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</si>
  <si>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</si>
  <si>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</si>
  <si>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</si>
  <si>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</si>
  <si>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</si>
  <si>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</si>
  <si>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Кап.ремонт, не приводящ  к увелич ст-ти осн ср-тв</t>
  </si>
  <si>
    <t>Прочие затраты, всего</t>
  </si>
  <si>
    <t>5.1.</t>
  </si>
  <si>
    <t>Услуги связи</t>
  </si>
  <si>
    <t>5.2.</t>
  </si>
  <si>
    <t>услуги утилизации</t>
  </si>
  <si>
    <t>5.3.</t>
  </si>
  <si>
    <t>шиномонтажные работы</t>
  </si>
  <si>
    <t>5.4.</t>
  </si>
  <si>
    <t>Охрана труда и ТБ</t>
  </si>
  <si>
    <t>5.5.</t>
  </si>
  <si>
    <t>ТО транспортных средств</t>
  </si>
  <si>
    <t>5.6.</t>
  </si>
  <si>
    <t>командировочные расходы</t>
  </si>
  <si>
    <t>5.7.</t>
  </si>
  <si>
    <t>Обязательные виды страхования</t>
  </si>
  <si>
    <t>П</t>
  </si>
  <si>
    <t>Расходы периода, всего</t>
  </si>
  <si>
    <t>6.</t>
  </si>
  <si>
    <t>Общие и административ расходы, всего</t>
  </si>
  <si>
    <t>6.1.</t>
  </si>
  <si>
    <t>Заработная плата адм. персонала</t>
  </si>
  <si>
    <t>6.2.</t>
  </si>
  <si>
    <t>6.3.</t>
  </si>
  <si>
    <t>Услуги банка</t>
  </si>
  <si>
    <t>6.4.</t>
  </si>
  <si>
    <t>6.5.</t>
  </si>
  <si>
    <t xml:space="preserve">Расходы на содержание и обслуживание технических средств, узлов связи, ВТ </t>
  </si>
  <si>
    <t>6.6.</t>
  </si>
  <si>
    <t>Коммунальные услуги</t>
  </si>
  <si>
    <t>6.7.</t>
  </si>
  <si>
    <t>Услуги сторонних организаций</t>
  </si>
  <si>
    <t>аудиторские услуги</t>
  </si>
  <si>
    <t>услуги переплета</t>
  </si>
  <si>
    <t>объявление в газету</t>
  </si>
  <si>
    <t>услуги технической библиотеки</t>
  </si>
  <si>
    <t>услуги правовой информации по абон.обслуживанию базы данных Закон</t>
  </si>
  <si>
    <t>нотариальные услуги</t>
  </si>
  <si>
    <t>услуги ТОО Инфотехс сервис</t>
  </si>
  <si>
    <t>услуги ТОО Инком</t>
  </si>
  <si>
    <t>консалдинговые услуги</t>
  </si>
  <si>
    <t>6.8.</t>
  </si>
  <si>
    <t>Командировочные расходы</t>
  </si>
  <si>
    <t>6.9.</t>
  </si>
  <si>
    <t>услуги связи</t>
  </si>
  <si>
    <t>6.10.</t>
  </si>
  <si>
    <t>Периодическая печать и почт. услуги</t>
  </si>
  <si>
    <t>6.11.</t>
  </si>
  <si>
    <t>Содержание служебного транспорта (ГСМ)</t>
  </si>
  <si>
    <t>6.12.</t>
  </si>
  <si>
    <t>Плата за пользование водными ресурсами поверхностных источников</t>
  </si>
  <si>
    <t>6.13.</t>
  </si>
  <si>
    <t>Налоги</t>
  </si>
  <si>
    <t>земельный</t>
  </si>
  <si>
    <t>имущественный</t>
  </si>
  <si>
    <t>охрана окружающей среды</t>
  </si>
  <si>
    <t>транспортный</t>
  </si>
  <si>
    <t>6.14.</t>
  </si>
  <si>
    <t>канцтовары</t>
  </si>
  <si>
    <t>хозтовары</t>
  </si>
  <si>
    <t>повышение квалификации адм.персонала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</si>
  <si>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</si>
  <si>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</si>
  <si>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</si>
  <si>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</si>
  <si>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</si>
  <si>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</si>
  <si>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</si>
  <si>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</si>
  <si>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</si>
  <si>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</si>
  <si>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</si>
  <si>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</si>
  <si>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</si>
  <si>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</si>
  <si>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</si>
  <si>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</si>
  <si>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</si>
  <si>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</si>
  <si>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</si>
  <si>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</si>
  <si>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</si>
  <si>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услуги ТОО "Арида Софт 1С Бухгалтерия</t>
  </si>
  <si>
    <t>Директор</t>
  </si>
  <si>
    <t>А.Кожагулов</t>
  </si>
  <si>
    <t>Гл.экономист</t>
  </si>
  <si>
    <t>Р.Хасанова</t>
  </si>
  <si>
    <t>6.7.1.</t>
  </si>
  <si>
    <t>6.7.2.</t>
  </si>
  <si>
    <t>6.7.3.</t>
  </si>
  <si>
    <t>6.7.4.</t>
  </si>
  <si>
    <t>6.7.5.</t>
  </si>
  <si>
    <t>6.7.6.</t>
  </si>
  <si>
    <t>6.7.7.</t>
  </si>
  <si>
    <t>6.7.8.</t>
  </si>
  <si>
    <t>6.7.9.</t>
  </si>
  <si>
    <t>6.7.10.</t>
  </si>
  <si>
    <t>6.13.1.</t>
  </si>
  <si>
    <t>6.13.2.</t>
  </si>
  <si>
    <t>6.13.3.</t>
  </si>
  <si>
    <t>6.13.4.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</si>
  <si>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</si>
  <si>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</si>
  <si>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</si>
  <si>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об  исполнении тарифной сметы по регулируемому виду деятельности: Регулирование поверхностого стока р.Есиль при помощи подпорных гидротехнических сооружений Сергеевского, Петропавловского и Шарыкского гидроузлов с водохранилищами Северо-Казахстанского филиала РГП "Казводхоз"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</si>
  <si>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</si>
  <si>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</si>
  <si>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</si>
  <si>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</si>
  <si>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Индекс ОИТС-1</t>
  </si>
  <si>
    <t>в натуральн. выражении</t>
  </si>
  <si>
    <t>Наименование организации: Северо-Казахстанский филиал РГП "Казводхоз"</t>
  </si>
  <si>
    <t>Адрес: г.Петропавловск, ул.К.Сутюшева, 58</t>
  </si>
  <si>
    <t>Телефон: 46-33-94; 46-74-18</t>
  </si>
  <si>
    <t>Адрес электронной почты: severvodhoz@bk.ru</t>
  </si>
  <si>
    <t>За счет уменьшения объемов услуг.</t>
  </si>
  <si>
    <t>1) АО "Кызылжар су" установка счетчиков воды населением города в благоустроенных домах и проведение водосберегающих технологий на предприятиях города; 2) АО "СевКазЭнерго" уменьшения объема забираемой воды за счет увеличения доли оборотного водоснабжения, снижения технических потерь воды.</t>
  </si>
  <si>
    <t>Текущий ремонт, не приводящ  к увелич ст-ти осн ср-тв</t>
  </si>
  <si>
    <t>Периодичность: полугодовая</t>
  </si>
  <si>
    <t>Периодичность:полугодовая</t>
  </si>
  <si>
    <t>Отчетный период 1 полугодие 2017 года</t>
  </si>
  <si>
    <t>в связи с удорожанием цен за услуги размещения публикации в средствах массовой информации, распространяемые на всей территории Республики</t>
  </si>
  <si>
    <t>фактическое начисление, согласно штатному расписанию</t>
  </si>
  <si>
    <t>Фамилия и телефон исполнителя: Хасанова Р.Р., 8/7152/46-33-94</t>
  </si>
  <si>
    <t>Отчетный период  1 полугодие 2017 года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</si>
  <si>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</si>
  <si>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</si>
  <si>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"Қазсушар" РМК Солтүстік Қазақстан филиалының Сергеевка, Петропавл және Шарық су тораптары мен су қоймаларымен тіреме гидротехникалық имараттарының көмегімен Есіл ө. Жоғарғы ағынын реттеу , реттеу қызмет түрі бойынша тарифтік сметаны орындау туралы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</si>
  <si>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</si>
  <si>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</si>
  <si>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</si>
  <si>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</si>
  <si>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</si>
  <si>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</si>
  <si>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</si>
  <si>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</si>
  <si>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</si>
  <si>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</si>
  <si>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</si>
  <si>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</si>
  <si>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</si>
  <si>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</si>
  <si>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</si>
  <si>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</si>
  <si>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</si>
  <si>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</si>
  <si>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</si>
  <si>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Сатып алынатын қуат көзі</t>
  </si>
  <si>
    <t>еңбекті төлеу шығындары, барлығы</t>
  </si>
  <si>
    <t>соның ішінде:</t>
  </si>
  <si>
    <t>Еңбек ақы</t>
  </si>
  <si>
    <t>Әлеуметтік салық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</si>
  <si>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</si>
  <si>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</si>
  <si>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</si>
  <si>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</si>
  <si>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кәдеге жарату қызметі</t>
  </si>
  <si>
    <t>шиномонтаждау жұмыстары</t>
  </si>
  <si>
    <t>Еңбекті қорғау және ТҚ</t>
  </si>
  <si>
    <t>көлік құралдарын ТТ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</si>
  <si>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</si>
  <si>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</si>
  <si>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</si>
  <si>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</si>
  <si>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</si>
  <si>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Банк қызметі</t>
  </si>
  <si>
    <t xml:space="preserve">Техникалық құралдар, байланыс желілері, ЕТ ұстау және қызмет көрсету шығындары </t>
  </si>
  <si>
    <t>Коммуналдық қызметтер</t>
  </si>
  <si>
    <t>Жақтас ұйымдар қызметі</t>
  </si>
  <si>
    <t>аудиторлық қызмет</t>
  </si>
  <si>
    <t>түптеу қызметі</t>
  </si>
  <si>
    <t>газетке хабарландыру беру</t>
  </si>
  <si>
    <t>техникалық кітапхана қызметі</t>
  </si>
  <si>
    <t>Заң базасы деректері абон. Қызметі бойынша заңдық ақпарат қызметі</t>
  </si>
  <si>
    <t>нотариалдық қызмет</t>
  </si>
  <si>
    <t xml:space="preserve"> "Арида Софт 1С Бухгалтерия ЖШС қызметі</t>
  </si>
  <si>
    <t>Инфотехс сервис ЖШС қызметі</t>
  </si>
  <si>
    <t>Инком ЖШС қызметі</t>
  </si>
  <si>
    <t>консалдингтік қызмет</t>
  </si>
  <si>
    <t>іссапар қызметі</t>
  </si>
  <si>
    <t>байланыс қызметі</t>
  </si>
  <si>
    <t>Мерзімдік басылым және пошта қызметі</t>
  </si>
  <si>
    <t>Қызметтік көлікті ұстау (ЖЖММ)</t>
  </si>
  <si>
    <t>Су ресурстарының үстіңгі бұлақтарын пайдалану үшін төлем</t>
  </si>
  <si>
    <t>Салықтар</t>
  </si>
  <si>
    <t>жер</t>
  </si>
  <si>
    <t>мүліктік</t>
  </si>
  <si>
    <t>қоршаған ортаны қорғау</t>
  </si>
  <si>
    <t>көліктік</t>
  </si>
  <si>
    <t>кеңсе туарлары</t>
  </si>
  <si>
    <t>шаруашылық тауарлары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</si>
  <si>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</si>
  <si>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</si>
  <si>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</si>
  <si>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</si>
  <si>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Қызмет көрсету көлемінің азйуы есебінен.</t>
  </si>
  <si>
    <t>Көрсетілетін қызметтер көлемі</t>
  </si>
  <si>
    <t>1)  "Кызылжар су" АҚ көп қабатты үйлерде қала тұрғындарына су есептегіштер орнату және қала кәсіпорындарында  су үнемдегіш технологияларын өткізу; 2) "СевКазЭнерго" су жинақтау көлемін азайту есебінен сумен қаиту айналым бөлігін ұлғайту есебінен техникалық су жоғалтуы төмендеу.</t>
  </si>
  <si>
    <t>Нормативтік шығындар</t>
  </si>
  <si>
    <t>мың т</t>
  </si>
  <si>
    <t>Тариф (ҚҚС-сыз)</t>
  </si>
  <si>
    <t>Ұйымның атауы: "Қазсушар" РМК Солтүстік Қазақстан филиалы</t>
  </si>
  <si>
    <t>Мекен-жай: Петропавл қ., К.Сүтішев к-сі, 58-үй</t>
  </si>
  <si>
    <t xml:space="preserve"> Электрондық пошта: severvodhoz@bk.ru</t>
  </si>
  <si>
    <t>Бас экономист</t>
  </si>
  <si>
    <t>2-Қосымшаға сәйкес</t>
  </si>
  <si>
    <t xml:space="preserve">Табиғи монополияларды реттек бойынша ҚР Агенттігінің 2013 жылғы 19 шілдедегі № 215-НҚ бұйрығымен бекітілген табиғи монополиялар субъектілерінің  реттелу қызметтеріне (тауарлар, жұмыстар тарифтерді (баға,жинақ бағамдары) және тарифтік сметаларды бекіту Ережелеріне </t>
  </si>
  <si>
    <t>ЕСЕП</t>
  </si>
  <si>
    <t>Негізгі қаражат құралын ұлғайтпайтын ағымдағы жөндеу</t>
  </si>
  <si>
    <t>Есептік мерзім 2017 жылдың 1-жартыжылдығы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</si>
</sst>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justify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justify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164" fontId="5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justify" vertical="center" wrapText="1"/>
    </xf>
    <xf numFmtId="0" fontId="9" fillId="0" borderId="0" xfId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/>
    </xf>
    <xf numFmtId="2" fontId="10" fillId="0" borderId="0" xfId="1" applyNumberFormat="1" applyFont="1" applyBorder="1" applyAlignment="1">
      <alignment horizontal="center" vertical="center" wrapText="1"/>
    </xf>
    <xf numFmtId="9" fontId="5" fillId="0" borderId="0" xfId="1" applyNumberFormat="1" applyFont="1" applyBorder="1" applyAlignment="1">
      <alignment horizontal="center" vertical="center"/>
    </xf>
    <xf numFmtId="0" fontId="4" fillId="0" borderId="0" xfId="0" applyFont="1" applyBorder="1"/>
    <xf numFmtId="165" fontId="10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66" fontId="5" fillId="0" borderId="2" xfId="1" applyNumberFormat="1" applyFont="1" applyBorder="1" applyAlignment="1">
      <alignment horizontal="center" vertical="center"/>
    </xf>
    <xf numFmtId="166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4" fontId="12" fillId="0" borderId="4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9" fillId="0" borderId="2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opLeftCell="A73" workbookViewId="0">
      <selection activeCell="A85" sqref="A85:G85"/>
    </sheetView>
  </sheetViews>
  <sheetFormatPr defaultRowHeight="15" x14ac:dyDescent="0.25"/>
  <cols>
    <col min="2" max="2" width="48" customWidth="1"/>
    <col min="3" max="3" width="16" customWidth="1"/>
    <col min="4" max="4" width="22.140625" customWidth="1"/>
    <col min="5" max="5" width="22.28515625" customWidth="1"/>
    <col min="6" max="6" width="17.42578125" customWidth="1"/>
    <col min="7" max="7" width="17.85546875" customWidth="1"/>
    <col min="8" max="8" width="28.85546875" customWidth="1"/>
  </cols>
  <sheetData>
    <row r="1" spans="1:8" x14ac:dyDescent="0.25">
      <c r="F1" s="54" t="s">
        <v>131</v>
      </c>
      <c r="G1" s="54"/>
      <c r="H1" s="54"/>
    </row>
    <row r="2" spans="1:8" ht="86.25" customHeight="1" x14ac:dyDescent="0.25">
      <c r="F2" s="57" t="s">
        <v>132</v>
      </c>
      <c r="G2" s="57"/>
      <c r="H2" s="57"/>
    </row>
    <row r="3" spans="1:8" ht="19.5" customHeight="1" x14ac:dyDescent="0.25">
      <c r="F3" s="25"/>
      <c r="G3" s="25"/>
      <c r="H3" s="25"/>
    </row>
    <row r="4" spans="1:8" ht="18.75" x14ac:dyDescent="0.3">
      <c r="A4" s="62" t="s">
        <v>133</v>
      </c>
      <c r="B4" s="62"/>
      <c r="C4" s="62"/>
      <c r="D4" s="62"/>
      <c r="E4" s="62"/>
      <c r="F4" s="62"/>
      <c r="G4" s="62"/>
      <c r="H4" s="62"/>
    </row>
    <row r="5" spans="1:8" ht="63" customHeight="1" x14ac:dyDescent="0.3">
      <c r="A5" s="55" t="s">
        <v>134</v>
      </c>
      <c r="B5" s="55"/>
      <c r="C5" s="55"/>
      <c r="D5" s="55"/>
      <c r="E5" s="55"/>
      <c r="F5" s="55"/>
      <c r="G5" s="55"/>
      <c r="H5" s="55"/>
    </row>
    <row r="6" spans="1:8" ht="22.5" customHeight="1" x14ac:dyDescent="0.3">
      <c r="A6" s="55" t="s">
        <v>150</v>
      </c>
      <c r="B6" s="55"/>
      <c r="C6" s="55"/>
      <c r="D6" s="55"/>
      <c r="E6" s="55"/>
      <c r="F6" s="55"/>
      <c r="G6" s="55"/>
      <c r="H6" s="55"/>
    </row>
    <row r="7" spans="1:8" ht="22.5" customHeight="1" x14ac:dyDescent="0.3">
      <c r="A7" s="56" t="s">
        <v>135</v>
      </c>
      <c r="B7" s="56"/>
      <c r="C7" s="2"/>
      <c r="D7" s="2"/>
      <c r="E7" s="2"/>
      <c r="F7" s="2"/>
      <c r="G7" s="2"/>
      <c r="H7" s="2"/>
    </row>
    <row r="8" spans="1:8" ht="22.5" customHeight="1" x14ac:dyDescent="0.3">
      <c r="A8" s="56" t="s">
        <v>148</v>
      </c>
      <c r="B8" s="56"/>
      <c r="C8" s="2"/>
      <c r="D8" s="2"/>
      <c r="E8" s="2"/>
      <c r="F8" s="2"/>
      <c r="G8" s="2"/>
      <c r="H8" s="2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5.75" customHeight="1" x14ac:dyDescent="0.25">
      <c r="A11" s="63" t="s">
        <v>0</v>
      </c>
      <c r="B11" s="63" t="s">
        <v>1</v>
      </c>
      <c r="C11" s="63" t="s">
        <v>2</v>
      </c>
      <c r="D11" s="63" t="s">
        <v>106</v>
      </c>
      <c r="E11" s="63" t="s">
        <v>107</v>
      </c>
      <c r="F11" s="67" t="s">
        <v>109</v>
      </c>
      <c r="G11" s="68"/>
      <c r="H11" s="59" t="s">
        <v>108</v>
      </c>
    </row>
    <row r="12" spans="1:8" ht="54" customHeight="1" x14ac:dyDescent="0.25">
      <c r="A12" s="71"/>
      <c r="B12" s="71"/>
      <c r="C12" s="71"/>
      <c r="D12" s="71"/>
      <c r="E12" s="71"/>
      <c r="F12" s="69"/>
      <c r="G12" s="70"/>
      <c r="H12" s="60"/>
    </row>
    <row r="13" spans="1:8" ht="54" customHeight="1" x14ac:dyDescent="0.25">
      <c r="A13" s="64"/>
      <c r="B13" s="64"/>
      <c r="C13" s="64"/>
      <c r="D13" s="64"/>
      <c r="E13" s="64"/>
      <c r="F13" s="4" t="s">
        <v>111</v>
      </c>
      <c r="G13" s="5" t="s">
        <v>110</v>
      </c>
      <c r="H13" s="61"/>
    </row>
    <row r="14" spans="1:8" ht="37.5" x14ac:dyDescent="0.3">
      <c r="A14" s="5" t="s">
        <v>3</v>
      </c>
      <c r="B14" s="6" t="s">
        <v>4</v>
      </c>
      <c r="C14" s="4" t="s">
        <v>5</v>
      </c>
      <c r="D14" s="43">
        <f>D15+D21+D25+D26+D29</f>
        <v>8779.6</v>
      </c>
      <c r="E14" s="45">
        <f>E15+E21+E25+E26+E29</f>
        <v>8863.8000000000011</v>
      </c>
      <c r="F14" s="45">
        <f>E14-D14</f>
        <v>84.200000000000728</v>
      </c>
      <c r="G14" s="8">
        <f>E14/D14</f>
        <v>1.0095904141418743</v>
      </c>
      <c r="H14" s="9"/>
    </row>
    <row r="15" spans="1:8" ht="19.5" x14ac:dyDescent="0.3">
      <c r="A15" s="10">
        <v>1</v>
      </c>
      <c r="B15" s="11" t="s">
        <v>6</v>
      </c>
      <c r="C15" s="12" t="s">
        <v>7</v>
      </c>
      <c r="D15" s="7">
        <v>169.4</v>
      </c>
      <c r="E15" s="45">
        <f>E18</f>
        <v>169.4</v>
      </c>
      <c r="F15" s="45">
        <f t="shared" ref="F15:F76" si="0">E15-D15</f>
        <v>0</v>
      </c>
      <c r="G15" s="8">
        <f t="shared" ref="G15:G37" si="1">E15/D15</f>
        <v>1</v>
      </c>
      <c r="H15" s="9"/>
    </row>
    <row r="16" spans="1:8" ht="18.75" x14ac:dyDescent="0.3">
      <c r="A16" s="13"/>
      <c r="B16" s="14" t="s">
        <v>8</v>
      </c>
      <c r="C16" s="15"/>
      <c r="D16" s="7"/>
      <c r="E16" s="15"/>
      <c r="F16" s="45"/>
      <c r="G16" s="8"/>
      <c r="H16" s="9"/>
    </row>
    <row r="17" spans="1:8" ht="18.75" x14ac:dyDescent="0.3">
      <c r="A17" s="13" t="s">
        <v>9</v>
      </c>
      <c r="B17" s="14" t="s">
        <v>10</v>
      </c>
      <c r="C17" s="15" t="s">
        <v>11</v>
      </c>
      <c r="D17" s="7"/>
      <c r="E17" s="15"/>
      <c r="F17" s="45"/>
      <c r="G17" s="8"/>
      <c r="H17" s="9"/>
    </row>
    <row r="18" spans="1:8" ht="18.75" x14ac:dyDescent="0.3">
      <c r="A18" s="13" t="s">
        <v>12</v>
      </c>
      <c r="B18" s="14" t="s">
        <v>13</v>
      </c>
      <c r="C18" s="15" t="s">
        <v>11</v>
      </c>
      <c r="D18" s="22">
        <v>169.4</v>
      </c>
      <c r="E18" s="15">
        <v>169.4</v>
      </c>
      <c r="F18" s="45">
        <f t="shared" si="0"/>
        <v>0</v>
      </c>
      <c r="G18" s="8">
        <f t="shared" si="1"/>
        <v>1</v>
      </c>
      <c r="H18" s="9"/>
    </row>
    <row r="19" spans="1:8" ht="18.75" x14ac:dyDescent="0.3">
      <c r="A19" s="13" t="s">
        <v>14</v>
      </c>
      <c r="B19" s="14" t="s">
        <v>15</v>
      </c>
      <c r="C19" s="15" t="s">
        <v>11</v>
      </c>
      <c r="D19" s="7"/>
      <c r="E19" s="15"/>
      <c r="F19" s="45"/>
      <c r="G19" s="8"/>
      <c r="H19" s="9"/>
    </row>
    <row r="20" spans="1:8" ht="18.75" x14ac:dyDescent="0.3">
      <c r="A20" s="13" t="s">
        <v>16</v>
      </c>
      <c r="B20" s="14" t="s">
        <v>17</v>
      </c>
      <c r="C20" s="15" t="s">
        <v>11</v>
      </c>
      <c r="D20" s="7"/>
      <c r="E20" s="15"/>
      <c r="F20" s="45"/>
      <c r="G20" s="8"/>
      <c r="H20" s="9"/>
    </row>
    <row r="21" spans="1:8" ht="19.5" x14ac:dyDescent="0.3">
      <c r="A21" s="10" t="s">
        <v>18</v>
      </c>
      <c r="B21" s="11" t="s">
        <v>19</v>
      </c>
      <c r="C21" s="4" t="s">
        <v>5</v>
      </c>
      <c r="D21" s="7">
        <f>D23+D24</f>
        <v>5270.8</v>
      </c>
      <c r="E21" s="45">
        <f>E23+E24</f>
        <v>5355</v>
      </c>
      <c r="F21" s="45">
        <f t="shared" si="0"/>
        <v>84.199999999999818</v>
      </c>
      <c r="G21" s="8">
        <f t="shared" si="1"/>
        <v>1.0159748045837445</v>
      </c>
      <c r="H21" s="9"/>
    </row>
    <row r="22" spans="1:8" ht="18.75" x14ac:dyDescent="0.3">
      <c r="A22" s="13"/>
      <c r="B22" s="14" t="s">
        <v>20</v>
      </c>
      <c r="C22" s="15"/>
      <c r="D22" s="7"/>
      <c r="E22" s="15"/>
      <c r="F22" s="45"/>
      <c r="G22" s="8"/>
      <c r="H22" s="9"/>
    </row>
    <row r="23" spans="1:8" ht="18.75" x14ac:dyDescent="0.25">
      <c r="A23" s="13" t="s">
        <v>21</v>
      </c>
      <c r="B23" s="14" t="s">
        <v>22</v>
      </c>
      <c r="C23" s="15" t="s">
        <v>11</v>
      </c>
      <c r="D23" s="22">
        <v>4796.1000000000004</v>
      </c>
      <c r="E23" s="15">
        <v>4873</v>
      </c>
      <c r="F23" s="45">
        <f t="shared" si="0"/>
        <v>76.899999999999636</v>
      </c>
      <c r="G23" s="8">
        <f t="shared" si="1"/>
        <v>1.0160338608452701</v>
      </c>
      <c r="H23" s="73" t="s">
        <v>152</v>
      </c>
    </row>
    <row r="24" spans="1:8" ht="18.75" x14ac:dyDescent="0.25">
      <c r="A24" s="13" t="s">
        <v>23</v>
      </c>
      <c r="B24" s="14" t="s">
        <v>24</v>
      </c>
      <c r="C24" s="15" t="s">
        <v>11</v>
      </c>
      <c r="D24" s="22">
        <v>474.7</v>
      </c>
      <c r="E24" s="15">
        <v>482</v>
      </c>
      <c r="F24" s="45">
        <f t="shared" si="0"/>
        <v>7.3000000000000114</v>
      </c>
      <c r="G24" s="8">
        <f t="shared" si="1"/>
        <v>1.0153781335580367</v>
      </c>
      <c r="H24" s="74"/>
    </row>
    <row r="25" spans="1:8" ht="19.5" x14ac:dyDescent="0.3">
      <c r="A25" s="10" t="s">
        <v>25</v>
      </c>
      <c r="B25" s="11" t="s">
        <v>26</v>
      </c>
      <c r="C25" s="4" t="s">
        <v>5</v>
      </c>
      <c r="D25" s="7">
        <v>1099.5</v>
      </c>
      <c r="E25" s="45">
        <v>1099.5</v>
      </c>
      <c r="F25" s="45">
        <f t="shared" si="0"/>
        <v>0</v>
      </c>
      <c r="G25" s="8">
        <f t="shared" si="1"/>
        <v>1</v>
      </c>
      <c r="H25" s="9"/>
    </row>
    <row r="26" spans="1:8" ht="19.5" x14ac:dyDescent="0.3">
      <c r="A26" s="10" t="s">
        <v>27</v>
      </c>
      <c r="B26" s="11" t="s">
        <v>28</v>
      </c>
      <c r="C26" s="4" t="s">
        <v>5</v>
      </c>
      <c r="D26" s="7">
        <v>1994.7</v>
      </c>
      <c r="E26" s="45">
        <f>E28</f>
        <v>1994.7</v>
      </c>
      <c r="F26" s="45">
        <f t="shared" si="0"/>
        <v>0</v>
      </c>
      <c r="G26" s="8">
        <f t="shared" si="1"/>
        <v>1</v>
      </c>
      <c r="H26" s="9"/>
    </row>
    <row r="27" spans="1:8" ht="18.75" x14ac:dyDescent="0.3">
      <c r="A27" s="13"/>
      <c r="B27" s="14" t="s">
        <v>20</v>
      </c>
      <c r="C27" s="15"/>
      <c r="D27" s="7"/>
      <c r="E27" s="15"/>
      <c r="F27" s="45">
        <f t="shared" si="0"/>
        <v>0</v>
      </c>
      <c r="G27" s="8"/>
      <c r="H27" s="9"/>
    </row>
    <row r="28" spans="1:8" ht="37.5" x14ac:dyDescent="0.3">
      <c r="A28" s="13" t="s">
        <v>29</v>
      </c>
      <c r="B28" s="14" t="s">
        <v>147</v>
      </c>
      <c r="C28" s="15" t="s">
        <v>11</v>
      </c>
      <c r="D28" s="77">
        <v>1994.7</v>
      </c>
      <c r="E28" s="15">
        <v>1994.7</v>
      </c>
      <c r="F28" s="45">
        <f t="shared" si="0"/>
        <v>0</v>
      </c>
      <c r="G28" s="8">
        <f t="shared" si="1"/>
        <v>1</v>
      </c>
      <c r="H28" s="9"/>
    </row>
    <row r="29" spans="1:8" ht="19.5" x14ac:dyDescent="0.3">
      <c r="A29" s="10">
        <v>5</v>
      </c>
      <c r="B29" s="11" t="s">
        <v>31</v>
      </c>
      <c r="C29" s="4" t="s">
        <v>5</v>
      </c>
      <c r="D29" s="7">
        <f>D31+D32+D33+D34+D35+D36+D37</f>
        <v>245.2</v>
      </c>
      <c r="E29" s="45">
        <f>E31+E32+E33+E34+E35+E36+E37</f>
        <v>245.2</v>
      </c>
      <c r="F29" s="45">
        <f t="shared" si="0"/>
        <v>0</v>
      </c>
      <c r="G29" s="8">
        <f t="shared" si="1"/>
        <v>1</v>
      </c>
      <c r="H29" s="9"/>
    </row>
    <row r="30" spans="1:8" ht="18.75" x14ac:dyDescent="0.3">
      <c r="A30" s="13"/>
      <c r="B30" s="14" t="s">
        <v>20</v>
      </c>
      <c r="C30" s="15"/>
      <c r="D30" s="7"/>
      <c r="E30" s="15"/>
      <c r="F30" s="45"/>
      <c r="G30" s="8"/>
      <c r="H30" s="9"/>
    </row>
    <row r="31" spans="1:8" ht="18.75" x14ac:dyDescent="0.3">
      <c r="A31" s="13" t="s">
        <v>32</v>
      </c>
      <c r="B31" s="14" t="s">
        <v>33</v>
      </c>
      <c r="C31" s="15" t="s">
        <v>11</v>
      </c>
      <c r="D31" s="22">
        <v>25.4</v>
      </c>
      <c r="E31" s="15">
        <v>25.4</v>
      </c>
      <c r="F31" s="45">
        <f t="shared" si="0"/>
        <v>0</v>
      </c>
      <c r="G31" s="8">
        <f t="shared" si="1"/>
        <v>1</v>
      </c>
      <c r="H31" s="9"/>
    </row>
    <row r="32" spans="1:8" ht="18.75" x14ac:dyDescent="0.3">
      <c r="A32" s="16" t="s">
        <v>34</v>
      </c>
      <c r="B32" s="17" t="s">
        <v>35</v>
      </c>
      <c r="C32" s="16" t="s">
        <v>11</v>
      </c>
      <c r="D32" s="22">
        <v>0</v>
      </c>
      <c r="E32" s="16">
        <v>0</v>
      </c>
      <c r="F32" s="45">
        <f t="shared" si="0"/>
        <v>0</v>
      </c>
      <c r="G32" s="8" t="e">
        <f t="shared" si="1"/>
        <v>#DIV/0!</v>
      </c>
      <c r="H32" s="9"/>
    </row>
    <row r="33" spans="1:8" ht="18.75" x14ac:dyDescent="0.3">
      <c r="A33" s="16" t="s">
        <v>36</v>
      </c>
      <c r="B33" s="17" t="s">
        <v>37</v>
      </c>
      <c r="C33" s="16" t="s">
        <v>11</v>
      </c>
      <c r="D33" s="22">
        <v>4.4000000000000004</v>
      </c>
      <c r="E33" s="16">
        <v>4.4000000000000004</v>
      </c>
      <c r="F33" s="45">
        <f t="shared" si="0"/>
        <v>0</v>
      </c>
      <c r="G33" s="8">
        <f t="shared" si="1"/>
        <v>1</v>
      </c>
      <c r="H33" s="9"/>
    </row>
    <row r="34" spans="1:8" ht="18.75" x14ac:dyDescent="0.3">
      <c r="A34" s="13" t="s">
        <v>38</v>
      </c>
      <c r="B34" s="14" t="s">
        <v>39</v>
      </c>
      <c r="C34" s="15" t="s">
        <v>11</v>
      </c>
      <c r="D34" s="22">
        <v>102.3</v>
      </c>
      <c r="E34" s="15">
        <v>102.3</v>
      </c>
      <c r="F34" s="45">
        <f t="shared" si="0"/>
        <v>0</v>
      </c>
      <c r="G34" s="8">
        <f t="shared" si="1"/>
        <v>1</v>
      </c>
      <c r="H34" s="9"/>
    </row>
    <row r="35" spans="1:8" ht="18.75" x14ac:dyDescent="0.3">
      <c r="A35" s="16" t="s">
        <v>40</v>
      </c>
      <c r="B35" s="17" t="s">
        <v>41</v>
      </c>
      <c r="C35" s="16" t="s">
        <v>11</v>
      </c>
      <c r="D35" s="22">
        <v>10.6</v>
      </c>
      <c r="E35" s="16">
        <v>10.6</v>
      </c>
      <c r="F35" s="45">
        <f t="shared" si="0"/>
        <v>0</v>
      </c>
      <c r="G35" s="8">
        <f t="shared" si="1"/>
        <v>1</v>
      </c>
      <c r="H35" s="9"/>
    </row>
    <row r="36" spans="1:8" ht="18.75" x14ac:dyDescent="0.3">
      <c r="A36" s="16" t="s">
        <v>42</v>
      </c>
      <c r="B36" s="17" t="s">
        <v>43</v>
      </c>
      <c r="C36" s="16" t="s">
        <v>11</v>
      </c>
      <c r="D36" s="22">
        <v>23.3</v>
      </c>
      <c r="E36" s="16">
        <v>23.3</v>
      </c>
      <c r="F36" s="45">
        <f t="shared" si="0"/>
        <v>0</v>
      </c>
      <c r="G36" s="8">
        <f t="shared" si="1"/>
        <v>1</v>
      </c>
      <c r="H36" s="9"/>
    </row>
    <row r="37" spans="1:8" ht="18.75" x14ac:dyDescent="0.3">
      <c r="A37" s="13" t="s">
        <v>44</v>
      </c>
      <c r="B37" s="14" t="s">
        <v>45</v>
      </c>
      <c r="C37" s="15" t="s">
        <v>11</v>
      </c>
      <c r="D37" s="22">
        <v>79.2</v>
      </c>
      <c r="E37" s="15">
        <v>79.2</v>
      </c>
      <c r="F37" s="45">
        <f t="shared" si="0"/>
        <v>0</v>
      </c>
      <c r="G37" s="8">
        <f t="shared" si="1"/>
        <v>1</v>
      </c>
      <c r="H37" s="9"/>
    </row>
    <row r="38" spans="1:8" ht="18.75" x14ac:dyDescent="0.3">
      <c r="A38" s="18" t="s">
        <v>46</v>
      </c>
      <c r="B38" s="19" t="s">
        <v>47</v>
      </c>
      <c r="C38" s="18" t="s">
        <v>5</v>
      </c>
      <c r="D38" s="7">
        <f>D41+D42+D43+D45+D46+D47+D59+D60+D61+D62+D63+D64+D70+D71+D72</f>
        <v>1389.9999999999995</v>
      </c>
      <c r="E38" s="18">
        <f>E41+E42+E43+E44+E45+E46+E47+E59+E60+E61+E62+E63+E64+E70+E71+E72</f>
        <v>1630.8999999999996</v>
      </c>
      <c r="F38" s="45">
        <f t="shared" si="0"/>
        <v>240.90000000000009</v>
      </c>
      <c r="G38" s="46">
        <f>F38/D38</f>
        <v>0.17330935251798574</v>
      </c>
      <c r="H38" s="9"/>
    </row>
    <row r="39" spans="1:8" ht="39" x14ac:dyDescent="0.3">
      <c r="A39" s="20" t="s">
        <v>48</v>
      </c>
      <c r="B39" s="21" t="s">
        <v>49</v>
      </c>
      <c r="C39" s="18" t="s">
        <v>5</v>
      </c>
      <c r="D39" s="7">
        <f>D41+D42+D43+D44+D45+D46+D47+D59+D60+D61+D62+D63+D70+D71+D72</f>
        <v>1335.2999999999995</v>
      </c>
      <c r="E39" s="18">
        <f>E41+E42+E43+E44+E45+E46+E47+E59+E60+E61+E62+E63+E70+E71+E72</f>
        <v>1576.1999999999996</v>
      </c>
      <c r="F39" s="45">
        <f t="shared" si="0"/>
        <v>240.90000000000009</v>
      </c>
      <c r="G39" s="46">
        <f t="shared" ref="G39:G46" si="2">F39/D39</f>
        <v>0.1804088968771064</v>
      </c>
      <c r="H39" s="9"/>
    </row>
    <row r="40" spans="1:8" ht="18.75" x14ac:dyDescent="0.3">
      <c r="A40" s="16"/>
      <c r="B40" s="17" t="s">
        <v>20</v>
      </c>
      <c r="C40" s="16"/>
      <c r="D40" s="7"/>
      <c r="E40" s="16"/>
      <c r="F40" s="45"/>
      <c r="G40" s="8"/>
      <c r="H40" s="9"/>
    </row>
    <row r="41" spans="1:8" ht="18.75" x14ac:dyDescent="0.25">
      <c r="A41" s="16" t="s">
        <v>50</v>
      </c>
      <c r="B41" s="17" t="s">
        <v>51</v>
      </c>
      <c r="C41" s="16" t="s">
        <v>11</v>
      </c>
      <c r="D41" s="22">
        <v>584.79999999999995</v>
      </c>
      <c r="E41" s="16">
        <v>706</v>
      </c>
      <c r="F41" s="45">
        <f t="shared" si="0"/>
        <v>121.20000000000005</v>
      </c>
      <c r="G41" s="8">
        <f t="shared" si="2"/>
        <v>0.20725034199726411</v>
      </c>
      <c r="H41" s="73" t="s">
        <v>152</v>
      </c>
    </row>
    <row r="42" spans="1:8" ht="18.75" x14ac:dyDescent="0.25">
      <c r="A42" s="16" t="s">
        <v>52</v>
      </c>
      <c r="B42" s="17" t="s">
        <v>24</v>
      </c>
      <c r="C42" s="16" t="s">
        <v>11</v>
      </c>
      <c r="D42" s="22">
        <v>57.9</v>
      </c>
      <c r="E42" s="16">
        <v>70</v>
      </c>
      <c r="F42" s="45">
        <f t="shared" si="0"/>
        <v>12.100000000000001</v>
      </c>
      <c r="G42" s="8">
        <f t="shared" si="2"/>
        <v>0.20898100172711576</v>
      </c>
      <c r="H42" s="74"/>
    </row>
    <row r="43" spans="1:8" ht="18.75" x14ac:dyDescent="0.3">
      <c r="A43" s="16" t="s">
        <v>53</v>
      </c>
      <c r="B43" s="17" t="s">
        <v>54</v>
      </c>
      <c r="C43" s="16" t="s">
        <v>11</v>
      </c>
      <c r="D43" s="22">
        <v>21.6</v>
      </c>
      <c r="E43" s="16">
        <v>21.6</v>
      </c>
      <c r="F43" s="45">
        <f t="shared" si="0"/>
        <v>0</v>
      </c>
      <c r="G43" s="8">
        <f t="shared" si="2"/>
        <v>0</v>
      </c>
      <c r="H43" s="9"/>
    </row>
    <row r="44" spans="1:8" ht="18.75" x14ac:dyDescent="0.3">
      <c r="A44" s="16" t="s">
        <v>55</v>
      </c>
      <c r="B44" s="17" t="s">
        <v>26</v>
      </c>
      <c r="C44" s="16" t="s">
        <v>11</v>
      </c>
      <c r="D44" s="22">
        <v>0</v>
      </c>
      <c r="E44" s="16"/>
      <c r="F44" s="45">
        <f t="shared" si="0"/>
        <v>0</v>
      </c>
      <c r="G44" s="8"/>
      <c r="H44" s="9"/>
    </row>
    <row r="45" spans="1:8" ht="56.25" x14ac:dyDescent="0.3">
      <c r="A45" s="16" t="s">
        <v>56</v>
      </c>
      <c r="B45" s="17" t="s">
        <v>57</v>
      </c>
      <c r="C45" s="16" t="s">
        <v>11</v>
      </c>
      <c r="D45" s="22">
        <v>29.5</v>
      </c>
      <c r="E45" s="16">
        <v>29.5</v>
      </c>
      <c r="F45" s="45">
        <f t="shared" si="0"/>
        <v>0</v>
      </c>
      <c r="G45" s="8">
        <f t="shared" si="2"/>
        <v>0</v>
      </c>
      <c r="H45" s="9"/>
    </row>
    <row r="46" spans="1:8" ht="18.75" x14ac:dyDescent="0.3">
      <c r="A46" s="13" t="s">
        <v>58</v>
      </c>
      <c r="B46" s="14" t="s">
        <v>59</v>
      </c>
      <c r="C46" s="15" t="s">
        <v>11</v>
      </c>
      <c r="D46" s="22">
        <v>93.5</v>
      </c>
      <c r="E46" s="15">
        <v>93.5</v>
      </c>
      <c r="F46" s="45">
        <f t="shared" si="0"/>
        <v>0</v>
      </c>
      <c r="G46" s="8">
        <f t="shared" si="2"/>
        <v>0</v>
      </c>
      <c r="H46" s="9"/>
    </row>
    <row r="47" spans="1:8" ht="18.75" x14ac:dyDescent="0.3">
      <c r="A47" s="13" t="s">
        <v>60</v>
      </c>
      <c r="B47" s="14" t="s">
        <v>61</v>
      </c>
      <c r="C47" s="15" t="s">
        <v>11</v>
      </c>
      <c r="D47" s="22">
        <f>D49+D50+D51+D52+D53+D54+D55+D56+D57+D58</f>
        <v>343.9</v>
      </c>
      <c r="E47" s="15">
        <f>E49+E50+E51+E52+E53+E54+E55+E56+E57+E58</f>
        <v>451.5</v>
      </c>
      <c r="F47" s="45">
        <f t="shared" si="0"/>
        <v>107.60000000000002</v>
      </c>
      <c r="G47" s="8">
        <f>F47/D47</f>
        <v>0.31288165164291953</v>
      </c>
      <c r="H47" s="9"/>
    </row>
    <row r="48" spans="1:8" ht="18.75" x14ac:dyDescent="0.3">
      <c r="A48" s="13"/>
      <c r="B48" s="14" t="s">
        <v>20</v>
      </c>
      <c r="C48" s="15"/>
      <c r="D48" s="22"/>
      <c r="E48" s="15"/>
      <c r="F48" s="45"/>
      <c r="G48" s="8"/>
      <c r="H48" s="9"/>
    </row>
    <row r="49" spans="1:8" ht="18.75" x14ac:dyDescent="0.3">
      <c r="A49" s="13" t="s">
        <v>117</v>
      </c>
      <c r="B49" s="14" t="s">
        <v>62</v>
      </c>
      <c r="C49" s="15" t="s">
        <v>11</v>
      </c>
      <c r="D49" s="22">
        <v>190</v>
      </c>
      <c r="E49" s="15">
        <v>190</v>
      </c>
      <c r="F49" s="45">
        <f t="shared" si="0"/>
        <v>0</v>
      </c>
      <c r="G49" s="8">
        <f t="shared" ref="G49:G79" si="3">F49/D49</f>
        <v>0</v>
      </c>
      <c r="H49" s="9"/>
    </row>
    <row r="50" spans="1:8" ht="18.75" x14ac:dyDescent="0.3">
      <c r="A50" s="13" t="s">
        <v>118</v>
      </c>
      <c r="B50" s="14" t="s">
        <v>63</v>
      </c>
      <c r="C50" s="15" t="s">
        <v>11</v>
      </c>
      <c r="D50" s="22">
        <v>5.6</v>
      </c>
      <c r="E50" s="15">
        <v>5.6</v>
      </c>
      <c r="F50" s="45">
        <f t="shared" si="0"/>
        <v>0</v>
      </c>
      <c r="G50" s="8"/>
      <c r="H50" s="9"/>
    </row>
    <row r="51" spans="1:8" ht="63.75" x14ac:dyDescent="0.25">
      <c r="A51" s="13" t="s">
        <v>119</v>
      </c>
      <c r="B51" s="14" t="s">
        <v>64</v>
      </c>
      <c r="C51" s="15" t="s">
        <v>11</v>
      </c>
      <c r="D51" s="22">
        <v>118.4</v>
      </c>
      <c r="E51" s="15">
        <v>226</v>
      </c>
      <c r="F51" s="45">
        <f t="shared" si="0"/>
        <v>107.6</v>
      </c>
      <c r="G51" s="8">
        <f t="shared" si="3"/>
        <v>0.90878378378378366</v>
      </c>
      <c r="H51" s="72" t="s">
        <v>151</v>
      </c>
    </row>
    <row r="52" spans="1:8" ht="18.75" x14ac:dyDescent="0.3">
      <c r="A52" s="13" t="s">
        <v>120</v>
      </c>
      <c r="B52" s="14" t="s">
        <v>65</v>
      </c>
      <c r="C52" s="15" t="s">
        <v>11</v>
      </c>
      <c r="D52" s="22">
        <v>2.4</v>
      </c>
      <c r="E52" s="15">
        <v>2.4</v>
      </c>
      <c r="F52" s="45">
        <f t="shared" si="0"/>
        <v>0</v>
      </c>
      <c r="G52" s="8">
        <f t="shared" si="3"/>
        <v>0</v>
      </c>
      <c r="H52" s="9"/>
    </row>
    <row r="53" spans="1:8" ht="56.25" x14ac:dyDescent="0.3">
      <c r="A53" s="13" t="s">
        <v>121</v>
      </c>
      <c r="B53" s="14" t="s">
        <v>66</v>
      </c>
      <c r="C53" s="15" t="s">
        <v>11</v>
      </c>
      <c r="D53" s="22">
        <v>3.9</v>
      </c>
      <c r="E53" s="15">
        <v>3.9</v>
      </c>
      <c r="F53" s="45">
        <f t="shared" si="0"/>
        <v>0</v>
      </c>
      <c r="G53" s="8">
        <f t="shared" si="3"/>
        <v>0</v>
      </c>
      <c r="H53" s="9"/>
    </row>
    <row r="54" spans="1:8" ht="18.75" x14ac:dyDescent="0.3">
      <c r="A54" s="13" t="s">
        <v>122</v>
      </c>
      <c r="B54" s="14" t="s">
        <v>67</v>
      </c>
      <c r="C54" s="15" t="s">
        <v>11</v>
      </c>
      <c r="D54" s="22">
        <v>7</v>
      </c>
      <c r="E54" s="15">
        <v>7</v>
      </c>
      <c r="F54" s="45">
        <f t="shared" si="0"/>
        <v>0</v>
      </c>
      <c r="G54" s="8">
        <f t="shared" si="3"/>
        <v>0</v>
      </c>
      <c r="H54" s="9"/>
    </row>
    <row r="55" spans="1:8" ht="37.5" x14ac:dyDescent="0.3">
      <c r="A55" s="13" t="s">
        <v>123</v>
      </c>
      <c r="B55" s="14" t="s">
        <v>112</v>
      </c>
      <c r="C55" s="15" t="s">
        <v>11</v>
      </c>
      <c r="D55" s="22">
        <v>14.1</v>
      </c>
      <c r="E55" s="15">
        <v>14.1</v>
      </c>
      <c r="F55" s="45">
        <f t="shared" si="0"/>
        <v>0</v>
      </c>
      <c r="G55" s="8">
        <f t="shared" si="3"/>
        <v>0</v>
      </c>
      <c r="H55" s="9"/>
    </row>
    <row r="56" spans="1:8" ht="18.75" x14ac:dyDescent="0.3">
      <c r="A56" s="13" t="s">
        <v>124</v>
      </c>
      <c r="B56" s="14" t="s">
        <v>68</v>
      </c>
      <c r="C56" s="15" t="s">
        <v>11</v>
      </c>
      <c r="D56" s="22">
        <v>2.5</v>
      </c>
      <c r="E56" s="15">
        <v>2.5</v>
      </c>
      <c r="F56" s="45">
        <f t="shared" si="0"/>
        <v>0</v>
      </c>
      <c r="G56" s="8">
        <f t="shared" si="3"/>
        <v>0</v>
      </c>
      <c r="H56" s="9"/>
    </row>
    <row r="57" spans="1:8" ht="18.75" x14ac:dyDescent="0.3">
      <c r="A57" s="13" t="s">
        <v>125</v>
      </c>
      <c r="B57" s="14" t="s">
        <v>69</v>
      </c>
      <c r="C57" s="15" t="s">
        <v>11</v>
      </c>
      <c r="D57" s="22">
        <v>0</v>
      </c>
      <c r="E57" s="15">
        <v>0</v>
      </c>
      <c r="F57" s="45">
        <f t="shared" si="0"/>
        <v>0</v>
      </c>
      <c r="G57" s="8"/>
      <c r="H57" s="9"/>
    </row>
    <row r="58" spans="1:8" ht="18.75" x14ac:dyDescent="0.3">
      <c r="A58" s="13" t="s">
        <v>126</v>
      </c>
      <c r="B58" s="14" t="s">
        <v>70</v>
      </c>
      <c r="C58" s="15" t="s">
        <v>11</v>
      </c>
      <c r="D58" s="22">
        <v>0</v>
      </c>
      <c r="E58" s="15">
        <v>0</v>
      </c>
      <c r="F58" s="45">
        <f t="shared" si="0"/>
        <v>0</v>
      </c>
      <c r="G58" s="8"/>
      <c r="H58" s="9"/>
    </row>
    <row r="59" spans="1:8" ht="18.75" x14ac:dyDescent="0.3">
      <c r="A59" s="13" t="s">
        <v>71</v>
      </c>
      <c r="B59" s="14" t="s">
        <v>72</v>
      </c>
      <c r="C59" s="15" t="s">
        <v>11</v>
      </c>
      <c r="D59" s="22">
        <v>128.6</v>
      </c>
      <c r="E59" s="15">
        <v>128.6</v>
      </c>
      <c r="F59" s="45">
        <f t="shared" si="0"/>
        <v>0</v>
      </c>
      <c r="G59" s="8">
        <f t="shared" si="3"/>
        <v>0</v>
      </c>
      <c r="H59" s="9"/>
    </row>
    <row r="60" spans="1:8" ht="18.75" x14ac:dyDescent="0.3">
      <c r="A60" s="13" t="s">
        <v>73</v>
      </c>
      <c r="B60" s="14" t="s">
        <v>74</v>
      </c>
      <c r="C60" s="15" t="s">
        <v>11</v>
      </c>
      <c r="D60" s="22">
        <v>12.3</v>
      </c>
      <c r="E60" s="15">
        <v>12.3</v>
      </c>
      <c r="F60" s="45">
        <f t="shared" si="0"/>
        <v>0</v>
      </c>
      <c r="G60" s="8">
        <f t="shared" si="3"/>
        <v>0</v>
      </c>
      <c r="H60" s="9"/>
    </row>
    <row r="61" spans="1:8" ht="18.75" x14ac:dyDescent="0.3">
      <c r="A61" s="13" t="s">
        <v>75</v>
      </c>
      <c r="B61" s="14" t="s">
        <v>76</v>
      </c>
      <c r="C61" s="15" t="s">
        <v>11</v>
      </c>
      <c r="D61" s="22">
        <v>11.8</v>
      </c>
      <c r="E61" s="15">
        <v>11.8</v>
      </c>
      <c r="F61" s="45">
        <f t="shared" si="0"/>
        <v>0</v>
      </c>
      <c r="G61" s="31">
        <f t="shared" si="3"/>
        <v>0</v>
      </c>
      <c r="H61" s="9"/>
    </row>
    <row r="62" spans="1:8" ht="37.5" x14ac:dyDescent="0.3">
      <c r="A62" s="13" t="s">
        <v>77</v>
      </c>
      <c r="B62" s="14" t="s">
        <v>78</v>
      </c>
      <c r="C62" s="15" t="s">
        <v>11</v>
      </c>
      <c r="D62" s="22">
        <v>16.7</v>
      </c>
      <c r="E62" s="15">
        <v>16.7</v>
      </c>
      <c r="F62" s="45">
        <f t="shared" si="0"/>
        <v>0</v>
      </c>
      <c r="G62" s="8">
        <f t="shared" si="3"/>
        <v>0</v>
      </c>
      <c r="H62" s="9"/>
    </row>
    <row r="63" spans="1:8" ht="37.5" x14ac:dyDescent="0.3">
      <c r="A63" s="13" t="s">
        <v>79</v>
      </c>
      <c r="B63" s="14" t="s">
        <v>80</v>
      </c>
      <c r="C63" s="15" t="s">
        <v>11</v>
      </c>
      <c r="D63" s="22">
        <v>16.100000000000001</v>
      </c>
      <c r="E63" s="15">
        <v>16.100000000000001</v>
      </c>
      <c r="F63" s="45">
        <f t="shared" si="0"/>
        <v>0</v>
      </c>
      <c r="G63" s="8">
        <f t="shared" si="3"/>
        <v>0</v>
      </c>
      <c r="H63" s="9"/>
    </row>
    <row r="64" spans="1:8" ht="18.75" x14ac:dyDescent="0.3">
      <c r="A64" s="13" t="s">
        <v>81</v>
      </c>
      <c r="B64" s="14" t="s">
        <v>82</v>
      </c>
      <c r="C64" s="15" t="s">
        <v>11</v>
      </c>
      <c r="D64" s="22">
        <f>D66+D67+D68+D69</f>
        <v>54.7</v>
      </c>
      <c r="E64" s="15">
        <f>E66+E67+E68+E69</f>
        <v>54.7</v>
      </c>
      <c r="F64" s="45">
        <f t="shared" si="0"/>
        <v>0</v>
      </c>
      <c r="G64" s="8">
        <f t="shared" si="3"/>
        <v>0</v>
      </c>
      <c r="H64" s="9"/>
    </row>
    <row r="65" spans="1:8" ht="18.75" x14ac:dyDescent="0.3">
      <c r="A65" s="13"/>
      <c r="B65" s="14" t="s">
        <v>8</v>
      </c>
      <c r="C65" s="15"/>
      <c r="D65" s="22"/>
      <c r="E65" s="15"/>
      <c r="F65" s="45"/>
      <c r="G65" s="8"/>
      <c r="H65" s="9"/>
    </row>
    <row r="66" spans="1:8" ht="18.75" x14ac:dyDescent="0.3">
      <c r="A66" s="13" t="s">
        <v>127</v>
      </c>
      <c r="B66" s="14" t="s">
        <v>83</v>
      </c>
      <c r="C66" s="15" t="s">
        <v>11</v>
      </c>
      <c r="D66" s="22">
        <v>4.0999999999999996</v>
      </c>
      <c r="E66" s="15">
        <v>4.0999999999999996</v>
      </c>
      <c r="F66" s="45">
        <f t="shared" si="0"/>
        <v>0</v>
      </c>
      <c r="G66" s="8">
        <f t="shared" si="3"/>
        <v>0</v>
      </c>
      <c r="H66" s="9"/>
    </row>
    <row r="67" spans="1:8" ht="18.75" x14ac:dyDescent="0.3">
      <c r="A67" s="13" t="s">
        <v>128</v>
      </c>
      <c r="B67" s="14" t="s">
        <v>84</v>
      </c>
      <c r="C67" s="15" t="s">
        <v>11</v>
      </c>
      <c r="D67" s="22">
        <v>39.1</v>
      </c>
      <c r="E67" s="15">
        <v>39.1</v>
      </c>
      <c r="F67" s="45">
        <f t="shared" si="0"/>
        <v>0</v>
      </c>
      <c r="G67" s="8">
        <f t="shared" si="3"/>
        <v>0</v>
      </c>
      <c r="H67" s="9"/>
    </row>
    <row r="68" spans="1:8" ht="18.75" x14ac:dyDescent="0.3">
      <c r="A68" s="13" t="s">
        <v>129</v>
      </c>
      <c r="B68" s="14" t="s">
        <v>85</v>
      </c>
      <c r="C68" s="15" t="s">
        <v>11</v>
      </c>
      <c r="D68" s="22">
        <v>2.4</v>
      </c>
      <c r="E68" s="15">
        <v>2.4</v>
      </c>
      <c r="F68" s="45">
        <f t="shared" si="0"/>
        <v>0</v>
      </c>
      <c r="G68" s="8">
        <f t="shared" si="3"/>
        <v>0</v>
      </c>
      <c r="H68" s="9"/>
    </row>
    <row r="69" spans="1:8" ht="18.75" x14ac:dyDescent="0.3">
      <c r="A69" s="13" t="s">
        <v>130</v>
      </c>
      <c r="B69" s="14" t="s">
        <v>86</v>
      </c>
      <c r="C69" s="15" t="s">
        <v>11</v>
      </c>
      <c r="D69" s="22">
        <v>9.1</v>
      </c>
      <c r="E69" s="15">
        <v>9.1</v>
      </c>
      <c r="F69" s="45">
        <f t="shared" si="0"/>
        <v>0</v>
      </c>
      <c r="G69" s="8">
        <f t="shared" si="3"/>
        <v>0</v>
      </c>
      <c r="H69" s="9"/>
    </row>
    <row r="70" spans="1:8" ht="18.75" x14ac:dyDescent="0.3">
      <c r="A70" s="13" t="s">
        <v>87</v>
      </c>
      <c r="B70" s="14" t="s">
        <v>88</v>
      </c>
      <c r="C70" s="15" t="s">
        <v>11</v>
      </c>
      <c r="D70" s="22">
        <v>11.1</v>
      </c>
      <c r="E70" s="15">
        <v>11.1</v>
      </c>
      <c r="F70" s="45">
        <f t="shared" si="0"/>
        <v>0</v>
      </c>
      <c r="G70" s="8">
        <f t="shared" si="3"/>
        <v>0</v>
      </c>
      <c r="H70" s="9"/>
    </row>
    <row r="71" spans="1:8" ht="18.75" x14ac:dyDescent="0.3">
      <c r="A71" s="13" t="s">
        <v>81</v>
      </c>
      <c r="B71" s="14" t="s">
        <v>89</v>
      </c>
      <c r="C71" s="15" t="s">
        <v>11</v>
      </c>
      <c r="D71" s="22">
        <v>4.2</v>
      </c>
      <c r="E71" s="15">
        <v>4.2</v>
      </c>
      <c r="F71" s="45">
        <f t="shared" si="0"/>
        <v>0</v>
      </c>
      <c r="G71" s="8">
        <f t="shared" si="3"/>
        <v>0</v>
      </c>
      <c r="H71" s="9"/>
    </row>
    <row r="72" spans="1:8" ht="37.5" x14ac:dyDescent="0.3">
      <c r="A72" s="13" t="s">
        <v>87</v>
      </c>
      <c r="B72" s="14" t="s">
        <v>90</v>
      </c>
      <c r="C72" s="15" t="s">
        <v>11</v>
      </c>
      <c r="D72" s="22">
        <v>3.3</v>
      </c>
      <c r="E72" s="15">
        <v>3.3</v>
      </c>
      <c r="F72" s="45">
        <f t="shared" si="0"/>
        <v>0</v>
      </c>
      <c r="G72" s="8"/>
      <c r="H72" s="9"/>
    </row>
    <row r="73" spans="1:8" ht="18.75" x14ac:dyDescent="0.3">
      <c r="A73" s="18" t="s">
        <v>91</v>
      </c>
      <c r="B73" s="19" t="s">
        <v>92</v>
      </c>
      <c r="C73" s="16" t="s">
        <v>11</v>
      </c>
      <c r="D73" s="43">
        <f>D38+D14</f>
        <v>10169.6</v>
      </c>
      <c r="E73" s="18">
        <f>E38+E14</f>
        <v>10494.7</v>
      </c>
      <c r="F73" s="45">
        <f t="shared" si="0"/>
        <v>325.10000000000036</v>
      </c>
      <c r="G73" s="31">
        <f t="shared" si="3"/>
        <v>3.1967825676526153E-2</v>
      </c>
      <c r="H73" s="9"/>
    </row>
    <row r="74" spans="1:8" ht="18.75" x14ac:dyDescent="0.3">
      <c r="A74" s="18" t="s">
        <v>93</v>
      </c>
      <c r="B74" s="19" t="s">
        <v>94</v>
      </c>
      <c r="C74" s="16" t="s">
        <v>11</v>
      </c>
      <c r="D74" s="43">
        <f>D75-D73</f>
        <v>1634.3999999999996</v>
      </c>
      <c r="E74" s="18">
        <f>E75-E73</f>
        <v>-704.70000000000073</v>
      </c>
      <c r="F74" s="44">
        <f>E74-D74</f>
        <v>-2339.1000000000004</v>
      </c>
      <c r="G74" s="8">
        <f t="shared" si="3"/>
        <v>-1.4311674008810578</v>
      </c>
      <c r="H74" s="9"/>
    </row>
    <row r="75" spans="1:8" ht="26.25" x14ac:dyDescent="0.25">
      <c r="A75" s="18" t="s">
        <v>95</v>
      </c>
      <c r="B75" s="19" t="s">
        <v>96</v>
      </c>
      <c r="C75" s="16" t="s">
        <v>11</v>
      </c>
      <c r="D75" s="7">
        <v>11804</v>
      </c>
      <c r="E75" s="18">
        <v>9790</v>
      </c>
      <c r="F75" s="45">
        <f t="shared" si="0"/>
        <v>-2014</v>
      </c>
      <c r="G75" s="31">
        <f t="shared" si="3"/>
        <v>-0.17062012876990851</v>
      </c>
      <c r="H75" s="76" t="s">
        <v>145</v>
      </c>
    </row>
    <row r="76" spans="1:8" ht="153.75" x14ac:dyDescent="0.25">
      <c r="A76" s="18" t="s">
        <v>97</v>
      </c>
      <c r="B76" s="19" t="s">
        <v>98</v>
      </c>
      <c r="C76" s="16" t="s">
        <v>99</v>
      </c>
      <c r="D76" s="7">
        <v>23420</v>
      </c>
      <c r="E76" s="18">
        <v>19579</v>
      </c>
      <c r="F76" s="45">
        <f t="shared" si="0"/>
        <v>-3841</v>
      </c>
      <c r="G76" s="31">
        <f t="shared" si="3"/>
        <v>-0.16400512382578991</v>
      </c>
      <c r="H76" s="76" t="s">
        <v>146</v>
      </c>
    </row>
    <row r="77" spans="1:8" ht="18.75" x14ac:dyDescent="0.3">
      <c r="A77" s="63" t="s">
        <v>100</v>
      </c>
      <c r="B77" s="65" t="s">
        <v>101</v>
      </c>
      <c r="C77" s="15" t="s">
        <v>102</v>
      </c>
      <c r="D77" s="22"/>
      <c r="E77" s="45"/>
      <c r="F77" s="45"/>
      <c r="G77" s="8"/>
      <c r="H77" s="9"/>
    </row>
    <row r="78" spans="1:8" ht="18.75" x14ac:dyDescent="0.3">
      <c r="A78" s="64"/>
      <c r="B78" s="66"/>
      <c r="C78" s="15"/>
      <c r="D78" s="22"/>
      <c r="E78" s="45"/>
      <c r="F78" s="45"/>
      <c r="G78" s="8"/>
      <c r="H78" s="9"/>
    </row>
    <row r="79" spans="1:8" ht="18.75" x14ac:dyDescent="0.3">
      <c r="A79" s="5" t="s">
        <v>103</v>
      </c>
      <c r="B79" s="6" t="s">
        <v>104</v>
      </c>
      <c r="C79" s="15" t="s">
        <v>105</v>
      </c>
      <c r="D79" s="47">
        <f>D75/D76</f>
        <v>0.50401366353543975</v>
      </c>
      <c r="E79" s="48">
        <f>E75/E76</f>
        <v>0.50002553756575918</v>
      </c>
      <c r="F79" s="44">
        <f t="shared" ref="F79" si="4">E79-D79</f>
        <v>-3.9881259696805671E-3</v>
      </c>
      <c r="G79" s="43">
        <f t="shared" si="3"/>
        <v>-7.9127338368280998E-3</v>
      </c>
      <c r="H79" s="32"/>
    </row>
    <row r="80" spans="1:8" ht="18.75" x14ac:dyDescent="0.3">
      <c r="A80" s="23"/>
      <c r="B80" s="23"/>
      <c r="C80" s="23"/>
      <c r="D80" s="23"/>
      <c r="E80" s="23"/>
      <c r="F80" s="23"/>
      <c r="G80" s="23"/>
      <c r="H80" s="23"/>
    </row>
    <row r="81" spans="1:8" ht="18.75" x14ac:dyDescent="0.3">
      <c r="A81" s="29" t="s">
        <v>141</v>
      </c>
      <c r="B81" s="29"/>
      <c r="C81" s="3"/>
      <c r="D81" s="3"/>
      <c r="E81" s="3"/>
      <c r="F81" s="3"/>
      <c r="G81" s="3"/>
      <c r="H81" s="3"/>
    </row>
    <row r="82" spans="1:8" ht="18.75" x14ac:dyDescent="0.3">
      <c r="A82" s="58" t="s">
        <v>142</v>
      </c>
      <c r="B82" s="58"/>
      <c r="C82" s="58"/>
      <c r="D82" s="58"/>
      <c r="E82" s="58"/>
      <c r="F82" s="58"/>
      <c r="G82" s="58"/>
      <c r="H82" s="58"/>
    </row>
    <row r="83" spans="1:8" ht="18.75" x14ac:dyDescent="0.3">
      <c r="A83" s="58" t="s">
        <v>143</v>
      </c>
      <c r="B83" s="58"/>
      <c r="C83" s="58"/>
      <c r="D83" s="58"/>
      <c r="E83" s="58"/>
      <c r="F83" s="58"/>
      <c r="G83" s="58"/>
      <c r="H83" s="58"/>
    </row>
    <row r="84" spans="1:8" ht="18.75" x14ac:dyDescent="0.3">
      <c r="A84" s="58" t="s">
        <v>144</v>
      </c>
      <c r="B84" s="58"/>
      <c r="C84" s="58"/>
      <c r="D84" s="58"/>
      <c r="E84" s="58"/>
      <c r="F84" s="58"/>
      <c r="G84" s="58"/>
      <c r="H84" s="58"/>
    </row>
    <row r="85" spans="1:8" ht="18.75" x14ac:dyDescent="0.3">
      <c r="A85" s="75" t="s">
        <v>153</v>
      </c>
      <c r="B85" s="75"/>
      <c r="C85" s="75"/>
      <c r="D85" s="75"/>
      <c r="E85" s="75"/>
      <c r="F85" s="75"/>
      <c r="G85" s="75"/>
      <c r="H85" s="30"/>
    </row>
    <row r="86" spans="1:8" ht="18.75" x14ac:dyDescent="0.3">
      <c r="A86" s="30"/>
      <c r="B86" s="30"/>
      <c r="C86" s="30"/>
      <c r="D86" s="30"/>
      <c r="E86" s="30"/>
      <c r="F86" s="30"/>
      <c r="G86" s="30"/>
      <c r="H86" s="30"/>
    </row>
    <row r="87" spans="1:8" ht="18.75" x14ac:dyDescent="0.3">
      <c r="A87" s="58"/>
      <c r="B87" s="58"/>
      <c r="C87" s="58"/>
      <c r="D87" s="30"/>
      <c r="E87" s="30"/>
      <c r="F87" s="30"/>
      <c r="G87" s="30"/>
      <c r="H87" s="30"/>
    </row>
    <row r="88" spans="1:8" ht="18.75" x14ac:dyDescent="0.3">
      <c r="A88" s="23"/>
      <c r="B88" s="23"/>
      <c r="C88" s="23"/>
      <c r="D88" s="23"/>
      <c r="E88" s="23"/>
      <c r="F88" s="23"/>
      <c r="G88" s="23"/>
      <c r="H88" s="23"/>
    </row>
    <row r="89" spans="1:8" ht="18.75" x14ac:dyDescent="0.3">
      <c r="A89" s="23"/>
      <c r="B89" s="24" t="s">
        <v>113</v>
      </c>
      <c r="C89" s="24"/>
      <c r="D89" s="24"/>
      <c r="E89" s="24" t="s">
        <v>114</v>
      </c>
      <c r="F89" s="23"/>
      <c r="G89" s="23"/>
      <c r="H89" s="23"/>
    </row>
    <row r="90" spans="1:8" ht="18.75" x14ac:dyDescent="0.3">
      <c r="A90" s="23"/>
      <c r="B90" s="24"/>
      <c r="C90" s="24"/>
      <c r="D90" s="24"/>
      <c r="E90" s="24"/>
      <c r="F90" s="23"/>
      <c r="G90" s="23"/>
      <c r="H90" s="23"/>
    </row>
    <row r="91" spans="1:8" ht="18.75" x14ac:dyDescent="0.3">
      <c r="A91" s="23"/>
      <c r="B91" s="24" t="s">
        <v>115</v>
      </c>
      <c r="C91" s="24"/>
      <c r="D91" s="24"/>
      <c r="E91" s="24" t="s">
        <v>116</v>
      </c>
      <c r="F91" s="23"/>
      <c r="G91" s="23"/>
      <c r="H91" s="23"/>
    </row>
    <row r="93" spans="1:8" x14ac:dyDescent="0.25">
      <c r="B93" s="1"/>
    </row>
  </sheetData>
  <mergeCells count="23">
    <mergeCell ref="A85:G85"/>
    <mergeCell ref="A87:C87"/>
    <mergeCell ref="A83:H83"/>
    <mergeCell ref="A84:H84"/>
    <mergeCell ref="A82:H82"/>
    <mergeCell ref="H11:H13"/>
    <mergeCell ref="A4:H4"/>
    <mergeCell ref="A5:H5"/>
    <mergeCell ref="A77:A78"/>
    <mergeCell ref="B77:B78"/>
    <mergeCell ref="F11:G12"/>
    <mergeCell ref="E11:E13"/>
    <mergeCell ref="D11:D13"/>
    <mergeCell ref="C11:C13"/>
    <mergeCell ref="B11:B13"/>
    <mergeCell ref="A11:A13"/>
    <mergeCell ref="H23:H24"/>
    <mergeCell ref="H41:H42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>
      <selection activeCell="C93" sqref="C93"/>
    </sheetView>
  </sheetViews>
  <sheetFormatPr defaultRowHeight="15" x14ac:dyDescent="0.25"/>
  <cols>
    <col min="2" max="2" width="43.42578125" customWidth="1"/>
    <col min="3" max="3" width="14.85546875" customWidth="1"/>
    <col min="4" max="4" width="20.85546875" customWidth="1"/>
    <col min="5" max="5" width="18.28515625" customWidth="1"/>
    <col min="6" max="6" width="16.28515625" customWidth="1"/>
    <col min="7" max="7" width="12.28515625" customWidth="1"/>
    <col min="8" max="8" width="31.42578125" customWidth="1"/>
  </cols>
  <sheetData>
    <row r="1" spans="1:8" x14ac:dyDescent="0.25">
      <c r="E1" s="54" t="s">
        <v>136</v>
      </c>
      <c r="F1" s="54"/>
      <c r="G1" s="54"/>
      <c r="H1" s="54"/>
    </row>
    <row r="2" spans="1:8" ht="79.5" customHeight="1" x14ac:dyDescent="0.25">
      <c r="E2" s="57" t="s">
        <v>137</v>
      </c>
      <c r="F2" s="57"/>
      <c r="G2" s="57"/>
      <c r="H2" s="57"/>
    </row>
    <row r="3" spans="1:8" ht="21" customHeight="1" x14ac:dyDescent="0.25">
      <c r="E3" s="25"/>
      <c r="F3" s="25"/>
      <c r="G3" s="25"/>
      <c r="H3" s="25"/>
    </row>
    <row r="4" spans="1:8" ht="18.75" x14ac:dyDescent="0.3">
      <c r="A4" s="62" t="s">
        <v>138</v>
      </c>
      <c r="B4" s="62"/>
      <c r="C4" s="62"/>
      <c r="D4" s="62"/>
      <c r="E4" s="62"/>
      <c r="F4" s="62"/>
      <c r="G4" s="62"/>
      <c r="H4" s="62"/>
    </row>
    <row r="5" spans="1:8" ht="51.75" customHeight="1" x14ac:dyDescent="0.3">
      <c r="A5" s="55" t="s">
        <v>134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154</v>
      </c>
      <c r="B6" s="55"/>
      <c r="C6" s="55"/>
      <c r="D6" s="55"/>
      <c r="E6" s="55"/>
      <c r="F6" s="55"/>
      <c r="G6" s="55"/>
      <c r="H6" s="55"/>
    </row>
    <row r="7" spans="1:8" ht="18.75" x14ac:dyDescent="0.3">
      <c r="A7" s="2"/>
      <c r="B7" s="2"/>
      <c r="C7" s="2"/>
      <c r="D7" s="2"/>
      <c r="E7" s="2"/>
      <c r="F7" s="2"/>
      <c r="G7" s="2"/>
      <c r="H7" s="2"/>
    </row>
    <row r="8" spans="1:8" ht="18.75" x14ac:dyDescent="0.3">
      <c r="A8" s="56" t="s">
        <v>139</v>
      </c>
      <c r="B8" s="56"/>
      <c r="C8" s="2"/>
      <c r="D8" s="2"/>
      <c r="E8" s="2"/>
      <c r="F8" s="2"/>
      <c r="G8" s="2"/>
      <c r="H8" s="2"/>
    </row>
    <row r="9" spans="1:8" ht="18.75" x14ac:dyDescent="0.3">
      <c r="A9" s="56" t="s">
        <v>149</v>
      </c>
      <c r="B9" s="56"/>
      <c r="C9" s="2"/>
      <c r="D9" s="2"/>
      <c r="E9" s="2"/>
      <c r="F9" s="2"/>
      <c r="G9" s="2"/>
      <c r="H9" s="2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63" t="s">
        <v>0</v>
      </c>
      <c r="B12" s="63" t="s">
        <v>1</v>
      </c>
      <c r="C12" s="63" t="s">
        <v>2</v>
      </c>
      <c r="D12" s="63" t="s">
        <v>106</v>
      </c>
      <c r="E12" s="63" t="s">
        <v>107</v>
      </c>
      <c r="F12" s="67" t="s">
        <v>109</v>
      </c>
      <c r="G12" s="68"/>
      <c r="H12" s="59" t="s">
        <v>108</v>
      </c>
    </row>
    <row r="13" spans="1:8" x14ac:dyDescent="0.25">
      <c r="A13" s="71"/>
      <c r="B13" s="71"/>
      <c r="C13" s="71"/>
      <c r="D13" s="71"/>
      <c r="E13" s="71"/>
      <c r="F13" s="69"/>
      <c r="G13" s="70"/>
      <c r="H13" s="60"/>
    </row>
    <row r="14" spans="1:8" ht="75.75" customHeight="1" x14ac:dyDescent="0.25">
      <c r="A14" s="64"/>
      <c r="B14" s="64"/>
      <c r="C14" s="64"/>
      <c r="D14" s="64"/>
      <c r="E14" s="64"/>
      <c r="F14" s="4" t="s">
        <v>140</v>
      </c>
      <c r="G14" s="5" t="s">
        <v>110</v>
      </c>
      <c r="H14" s="61"/>
    </row>
    <row r="15" spans="1:8" ht="56.25" x14ac:dyDescent="0.3">
      <c r="A15" s="5" t="s">
        <v>3</v>
      </c>
      <c r="B15" s="6" t="s">
        <v>4</v>
      </c>
      <c r="C15" s="4" t="s">
        <v>5</v>
      </c>
      <c r="D15" s="43">
        <f>D16+D22+D26+D27+D30</f>
        <v>8779.6</v>
      </c>
      <c r="E15" s="52">
        <f>E16+E22+E26+E27+E30</f>
        <v>8863.8000000000011</v>
      </c>
      <c r="F15" s="52">
        <f>E15-D15</f>
        <v>84.200000000000728</v>
      </c>
      <c r="G15" s="8">
        <f>E15/D15</f>
        <v>1.0095904141418743</v>
      </c>
      <c r="H15" s="9"/>
    </row>
    <row r="16" spans="1:8" ht="19.5" x14ac:dyDescent="0.3">
      <c r="A16" s="10">
        <v>1</v>
      </c>
      <c r="B16" s="11" t="s">
        <v>6</v>
      </c>
      <c r="C16" s="12" t="s">
        <v>7</v>
      </c>
      <c r="D16" s="7">
        <v>169.4</v>
      </c>
      <c r="E16" s="52">
        <f>E19</f>
        <v>169.4</v>
      </c>
      <c r="F16" s="52">
        <f t="shared" ref="F16:F77" si="0">E16-D16</f>
        <v>0</v>
      </c>
      <c r="G16" s="8">
        <f t="shared" ref="G16:G38" si="1">E16/D16</f>
        <v>1</v>
      </c>
      <c r="H16" s="9"/>
    </row>
    <row r="17" spans="1:8" ht="18.75" x14ac:dyDescent="0.3">
      <c r="A17" s="13"/>
      <c r="B17" s="14" t="s">
        <v>8</v>
      </c>
      <c r="C17" s="15"/>
      <c r="D17" s="7"/>
      <c r="E17" s="15"/>
      <c r="F17" s="52"/>
      <c r="G17" s="8"/>
      <c r="H17" s="9"/>
    </row>
    <row r="18" spans="1:8" ht="18.75" x14ac:dyDescent="0.3">
      <c r="A18" s="13" t="s">
        <v>9</v>
      </c>
      <c r="B18" s="14" t="s">
        <v>10</v>
      </c>
      <c r="C18" s="15" t="s">
        <v>11</v>
      </c>
      <c r="D18" s="7"/>
      <c r="E18" s="15"/>
      <c r="F18" s="52"/>
      <c r="G18" s="8"/>
      <c r="H18" s="9"/>
    </row>
    <row r="19" spans="1:8" ht="18.75" x14ac:dyDescent="0.3">
      <c r="A19" s="13" t="s">
        <v>12</v>
      </c>
      <c r="B19" s="14" t="s">
        <v>13</v>
      </c>
      <c r="C19" s="15" t="s">
        <v>11</v>
      </c>
      <c r="D19" s="22">
        <v>169.4</v>
      </c>
      <c r="E19" s="15">
        <v>169.4</v>
      </c>
      <c r="F19" s="52">
        <f t="shared" si="0"/>
        <v>0</v>
      </c>
      <c r="G19" s="8">
        <f t="shared" si="1"/>
        <v>1</v>
      </c>
      <c r="H19" s="9"/>
    </row>
    <row r="20" spans="1:8" ht="18.75" x14ac:dyDescent="0.3">
      <c r="A20" s="13" t="s">
        <v>14</v>
      </c>
      <c r="B20" s="14" t="s">
        <v>15</v>
      </c>
      <c r="C20" s="15" t="s">
        <v>11</v>
      </c>
      <c r="D20" s="7"/>
      <c r="E20" s="15"/>
      <c r="F20" s="52"/>
      <c r="G20" s="8"/>
      <c r="H20" s="9"/>
    </row>
    <row r="21" spans="1:8" ht="18.75" x14ac:dyDescent="0.3">
      <c r="A21" s="13" t="s">
        <v>16</v>
      </c>
      <c r="B21" s="14" t="s">
        <v>17</v>
      </c>
      <c r="C21" s="15" t="s">
        <v>11</v>
      </c>
      <c r="D21" s="7"/>
      <c r="E21" s="15"/>
      <c r="F21" s="52"/>
      <c r="G21" s="8"/>
      <c r="H21" s="9"/>
    </row>
    <row r="22" spans="1:8" ht="39" x14ac:dyDescent="0.3">
      <c r="A22" s="10" t="s">
        <v>18</v>
      </c>
      <c r="B22" s="11" t="s">
        <v>19</v>
      </c>
      <c r="C22" s="4" t="s">
        <v>5</v>
      </c>
      <c r="D22" s="7">
        <f>D24+D25</f>
        <v>5270.8</v>
      </c>
      <c r="E22" s="52">
        <f>E24+E25</f>
        <v>5355</v>
      </c>
      <c r="F22" s="52">
        <f t="shared" si="0"/>
        <v>84.199999999999818</v>
      </c>
      <c r="G22" s="8">
        <f t="shared" si="1"/>
        <v>1.0159748045837445</v>
      </c>
      <c r="H22" s="9"/>
    </row>
    <row r="23" spans="1:8" ht="18.75" x14ac:dyDescent="0.3">
      <c r="A23" s="13"/>
      <c r="B23" s="14" t="s">
        <v>20</v>
      </c>
      <c r="C23" s="15"/>
      <c r="D23" s="7"/>
      <c r="E23" s="15"/>
      <c r="F23" s="52"/>
      <c r="G23" s="8"/>
      <c r="H23" s="9"/>
    </row>
    <row r="24" spans="1:8" ht="18.75" x14ac:dyDescent="0.25">
      <c r="A24" s="13" t="s">
        <v>21</v>
      </c>
      <c r="B24" s="14" t="s">
        <v>22</v>
      </c>
      <c r="C24" s="15" t="s">
        <v>11</v>
      </c>
      <c r="D24" s="22">
        <v>4796.1000000000004</v>
      </c>
      <c r="E24" s="15">
        <v>4873</v>
      </c>
      <c r="F24" s="52">
        <f t="shared" si="0"/>
        <v>76.899999999999636</v>
      </c>
      <c r="G24" s="8">
        <f t="shared" si="1"/>
        <v>1.0160338608452701</v>
      </c>
      <c r="H24" s="73" t="s">
        <v>152</v>
      </c>
    </row>
    <row r="25" spans="1:8" ht="18.75" x14ac:dyDescent="0.25">
      <c r="A25" s="13" t="s">
        <v>23</v>
      </c>
      <c r="B25" s="14" t="s">
        <v>24</v>
      </c>
      <c r="C25" s="15" t="s">
        <v>11</v>
      </c>
      <c r="D25" s="22">
        <v>474.7</v>
      </c>
      <c r="E25" s="15">
        <v>482</v>
      </c>
      <c r="F25" s="52">
        <f t="shared" si="0"/>
        <v>7.3000000000000114</v>
      </c>
      <c r="G25" s="8">
        <f t="shared" si="1"/>
        <v>1.0153781335580367</v>
      </c>
      <c r="H25" s="74"/>
    </row>
    <row r="26" spans="1:8" ht="19.5" x14ac:dyDescent="0.3">
      <c r="A26" s="10" t="s">
        <v>25</v>
      </c>
      <c r="B26" s="11" t="s">
        <v>26</v>
      </c>
      <c r="C26" s="4" t="s">
        <v>5</v>
      </c>
      <c r="D26" s="7">
        <v>1099.5</v>
      </c>
      <c r="E26" s="52">
        <v>1099.5</v>
      </c>
      <c r="F26" s="52">
        <f t="shared" si="0"/>
        <v>0</v>
      </c>
      <c r="G26" s="8">
        <f t="shared" si="1"/>
        <v>1</v>
      </c>
      <c r="H26" s="9"/>
    </row>
    <row r="27" spans="1:8" ht="19.5" x14ac:dyDescent="0.3">
      <c r="A27" s="10" t="s">
        <v>27</v>
      </c>
      <c r="B27" s="11" t="s">
        <v>28</v>
      </c>
      <c r="C27" s="4" t="s">
        <v>5</v>
      </c>
      <c r="D27" s="7">
        <v>1994.7</v>
      </c>
      <c r="E27" s="52">
        <f>E29</f>
        <v>1994.7</v>
      </c>
      <c r="F27" s="52">
        <f t="shared" si="0"/>
        <v>0</v>
      </c>
      <c r="G27" s="8">
        <f t="shared" si="1"/>
        <v>1</v>
      </c>
      <c r="H27" s="9"/>
    </row>
    <row r="28" spans="1:8" ht="18.75" x14ac:dyDescent="0.3">
      <c r="A28" s="13"/>
      <c r="B28" s="14" t="s">
        <v>20</v>
      </c>
      <c r="C28" s="15"/>
      <c r="D28" s="7"/>
      <c r="E28" s="15"/>
      <c r="F28" s="52">
        <f t="shared" si="0"/>
        <v>0</v>
      </c>
      <c r="G28" s="8"/>
      <c r="H28" s="9"/>
    </row>
    <row r="29" spans="1:8" ht="37.5" x14ac:dyDescent="0.3">
      <c r="A29" s="13" t="s">
        <v>29</v>
      </c>
      <c r="B29" s="14" t="s">
        <v>30</v>
      </c>
      <c r="C29" s="15" t="s">
        <v>11</v>
      </c>
      <c r="D29" s="7">
        <v>1994.7</v>
      </c>
      <c r="E29" s="15">
        <v>1994.7</v>
      </c>
      <c r="F29" s="52">
        <f t="shared" si="0"/>
        <v>0</v>
      </c>
      <c r="G29" s="8">
        <f t="shared" si="1"/>
        <v>1</v>
      </c>
      <c r="H29" s="9"/>
    </row>
    <row r="30" spans="1:8" ht="19.5" x14ac:dyDescent="0.3">
      <c r="A30" s="10">
        <v>5</v>
      </c>
      <c r="B30" s="11" t="s">
        <v>31</v>
      </c>
      <c r="C30" s="4" t="s">
        <v>5</v>
      </c>
      <c r="D30" s="7">
        <f>D32+D33+D34+D35+D36+D37+D38</f>
        <v>245.2</v>
      </c>
      <c r="E30" s="52">
        <f>E32+E33+E34+E35+E36+E37+E38</f>
        <v>245.2</v>
      </c>
      <c r="F30" s="52">
        <f t="shared" si="0"/>
        <v>0</v>
      </c>
      <c r="G30" s="8">
        <f t="shared" si="1"/>
        <v>1</v>
      </c>
      <c r="H30" s="9"/>
    </row>
    <row r="31" spans="1:8" ht="18.75" x14ac:dyDescent="0.3">
      <c r="A31" s="13"/>
      <c r="B31" s="14" t="s">
        <v>20</v>
      </c>
      <c r="C31" s="15"/>
      <c r="D31" s="7"/>
      <c r="E31" s="15"/>
      <c r="F31" s="52"/>
      <c r="G31" s="8"/>
      <c r="H31" s="9"/>
    </row>
    <row r="32" spans="1:8" ht="18.75" x14ac:dyDescent="0.3">
      <c r="A32" s="13" t="s">
        <v>32</v>
      </c>
      <c r="B32" s="14" t="s">
        <v>33</v>
      </c>
      <c r="C32" s="15" t="s">
        <v>11</v>
      </c>
      <c r="D32" s="22">
        <v>25.4</v>
      </c>
      <c r="E32" s="15">
        <v>25.4</v>
      </c>
      <c r="F32" s="52">
        <f t="shared" si="0"/>
        <v>0</v>
      </c>
      <c r="G32" s="8">
        <f t="shared" si="1"/>
        <v>1</v>
      </c>
      <c r="H32" s="9"/>
    </row>
    <row r="33" spans="1:8" ht="18.75" x14ac:dyDescent="0.3">
      <c r="A33" s="16" t="s">
        <v>34</v>
      </c>
      <c r="B33" s="17" t="s">
        <v>35</v>
      </c>
      <c r="C33" s="16" t="s">
        <v>11</v>
      </c>
      <c r="D33" s="22">
        <v>0</v>
      </c>
      <c r="E33" s="16">
        <v>0</v>
      </c>
      <c r="F33" s="52">
        <f t="shared" si="0"/>
        <v>0</v>
      </c>
      <c r="G33" s="8"/>
      <c r="H33" s="9"/>
    </row>
    <row r="34" spans="1:8" ht="18.75" x14ac:dyDescent="0.3">
      <c r="A34" s="16" t="s">
        <v>36</v>
      </c>
      <c r="B34" s="17" t="s">
        <v>37</v>
      </c>
      <c r="C34" s="16" t="s">
        <v>11</v>
      </c>
      <c r="D34" s="22">
        <v>4.4000000000000004</v>
      </c>
      <c r="E34" s="16">
        <v>4.4000000000000004</v>
      </c>
      <c r="F34" s="52">
        <f t="shared" si="0"/>
        <v>0</v>
      </c>
      <c r="G34" s="8">
        <f t="shared" si="1"/>
        <v>1</v>
      </c>
      <c r="H34" s="9"/>
    </row>
    <row r="35" spans="1:8" ht="18.75" x14ac:dyDescent="0.3">
      <c r="A35" s="13" t="s">
        <v>38</v>
      </c>
      <c r="B35" s="14" t="s">
        <v>39</v>
      </c>
      <c r="C35" s="15" t="s">
        <v>11</v>
      </c>
      <c r="D35" s="22">
        <v>102.3</v>
      </c>
      <c r="E35" s="15">
        <v>102.3</v>
      </c>
      <c r="F35" s="52">
        <f t="shared" si="0"/>
        <v>0</v>
      </c>
      <c r="G35" s="8">
        <f t="shared" si="1"/>
        <v>1</v>
      </c>
      <c r="H35" s="9"/>
    </row>
    <row r="36" spans="1:8" ht="18.75" x14ac:dyDescent="0.3">
      <c r="A36" s="16" t="s">
        <v>40</v>
      </c>
      <c r="B36" s="17" t="s">
        <v>41</v>
      </c>
      <c r="C36" s="16" t="s">
        <v>11</v>
      </c>
      <c r="D36" s="22">
        <v>10.6</v>
      </c>
      <c r="E36" s="16">
        <v>10.6</v>
      </c>
      <c r="F36" s="52">
        <f t="shared" si="0"/>
        <v>0</v>
      </c>
      <c r="G36" s="8">
        <f t="shared" si="1"/>
        <v>1</v>
      </c>
      <c r="H36" s="9"/>
    </row>
    <row r="37" spans="1:8" ht="18.75" x14ac:dyDescent="0.3">
      <c r="A37" s="16" t="s">
        <v>42</v>
      </c>
      <c r="B37" s="17" t="s">
        <v>43</v>
      </c>
      <c r="C37" s="16" t="s">
        <v>11</v>
      </c>
      <c r="D37" s="22">
        <v>23.3</v>
      </c>
      <c r="E37" s="16">
        <v>23.3</v>
      </c>
      <c r="F37" s="52">
        <f t="shared" si="0"/>
        <v>0</v>
      </c>
      <c r="G37" s="8">
        <f t="shared" si="1"/>
        <v>1</v>
      </c>
      <c r="H37" s="9"/>
    </row>
    <row r="38" spans="1:8" ht="18.75" x14ac:dyDescent="0.3">
      <c r="A38" s="13" t="s">
        <v>44</v>
      </c>
      <c r="B38" s="14" t="s">
        <v>45</v>
      </c>
      <c r="C38" s="15" t="s">
        <v>11</v>
      </c>
      <c r="D38" s="22">
        <v>79.2</v>
      </c>
      <c r="E38" s="15">
        <v>79.2</v>
      </c>
      <c r="F38" s="52">
        <f t="shared" si="0"/>
        <v>0</v>
      </c>
      <c r="G38" s="8">
        <f t="shared" si="1"/>
        <v>1</v>
      </c>
      <c r="H38" s="9"/>
    </row>
    <row r="39" spans="1:8" ht="18.75" x14ac:dyDescent="0.3">
      <c r="A39" s="18" t="s">
        <v>46</v>
      </c>
      <c r="B39" s="19" t="s">
        <v>47</v>
      </c>
      <c r="C39" s="18" t="s">
        <v>5</v>
      </c>
      <c r="D39" s="7">
        <f>D42+D43+D44+D46+D47+D48+D60+D61+D62+D63+D64+D65+D71+D72+D73</f>
        <v>1389.9999999999995</v>
      </c>
      <c r="E39" s="18">
        <f>E42+E43+E44+E45+E46+E47+E48+E60+E61+E62+E63+E64+E65+E71+E72+E73</f>
        <v>1630.8999999999996</v>
      </c>
      <c r="F39" s="52">
        <f t="shared" si="0"/>
        <v>240.90000000000009</v>
      </c>
      <c r="G39" s="46">
        <f>F39/D39</f>
        <v>0.17330935251798574</v>
      </c>
      <c r="H39" s="9"/>
    </row>
    <row r="40" spans="1:8" ht="39" x14ac:dyDescent="0.3">
      <c r="A40" s="20" t="s">
        <v>48</v>
      </c>
      <c r="B40" s="21" t="s">
        <v>49</v>
      </c>
      <c r="C40" s="18" t="s">
        <v>5</v>
      </c>
      <c r="D40" s="7">
        <f>D42+D43+D44+D45+D46+D47+D48+D60+D61+D62+D63+D64+D71+D72+D73</f>
        <v>1335.2999999999995</v>
      </c>
      <c r="E40" s="18">
        <f>E42+E43+E44+E45+E46+E47+E48+E60+E61+E62+E63+E64+E71+E72+E73</f>
        <v>1576.1999999999996</v>
      </c>
      <c r="F40" s="52">
        <f t="shared" si="0"/>
        <v>240.90000000000009</v>
      </c>
      <c r="G40" s="46">
        <f t="shared" ref="G40:G47" si="2">F40/D40</f>
        <v>0.1804088968771064</v>
      </c>
      <c r="H40" s="9"/>
    </row>
    <row r="41" spans="1:8" ht="18.75" x14ac:dyDescent="0.3">
      <c r="A41" s="16"/>
      <c r="B41" s="17" t="s">
        <v>20</v>
      </c>
      <c r="C41" s="16"/>
      <c r="D41" s="7"/>
      <c r="E41" s="16"/>
      <c r="F41" s="52"/>
      <c r="G41" s="8"/>
      <c r="H41" s="9"/>
    </row>
    <row r="42" spans="1:8" ht="18.75" x14ac:dyDescent="0.25">
      <c r="A42" s="16" t="s">
        <v>50</v>
      </c>
      <c r="B42" s="17" t="s">
        <v>51</v>
      </c>
      <c r="C42" s="16" t="s">
        <v>11</v>
      </c>
      <c r="D42" s="22">
        <v>584.79999999999995</v>
      </c>
      <c r="E42" s="16">
        <v>706</v>
      </c>
      <c r="F42" s="52">
        <f t="shared" si="0"/>
        <v>121.20000000000005</v>
      </c>
      <c r="G42" s="8">
        <f t="shared" si="2"/>
        <v>0.20725034199726411</v>
      </c>
      <c r="H42" s="73" t="s">
        <v>152</v>
      </c>
    </row>
    <row r="43" spans="1:8" ht="18.75" x14ac:dyDescent="0.25">
      <c r="A43" s="16" t="s">
        <v>52</v>
      </c>
      <c r="B43" s="17" t="s">
        <v>24</v>
      </c>
      <c r="C43" s="16" t="s">
        <v>11</v>
      </c>
      <c r="D43" s="22">
        <v>57.9</v>
      </c>
      <c r="E43" s="16">
        <v>70</v>
      </c>
      <c r="F43" s="52">
        <f t="shared" si="0"/>
        <v>12.100000000000001</v>
      </c>
      <c r="G43" s="8">
        <f t="shared" si="2"/>
        <v>0.20898100172711576</v>
      </c>
      <c r="H43" s="74"/>
    </row>
    <row r="44" spans="1:8" ht="18.75" x14ac:dyDescent="0.3">
      <c r="A44" s="16" t="s">
        <v>53</v>
      </c>
      <c r="B44" s="17" t="s">
        <v>54</v>
      </c>
      <c r="C44" s="16" t="s">
        <v>11</v>
      </c>
      <c r="D44" s="22">
        <v>21.6</v>
      </c>
      <c r="E44" s="16">
        <v>21.6</v>
      </c>
      <c r="F44" s="52">
        <f t="shared" si="0"/>
        <v>0</v>
      </c>
      <c r="G44" s="8">
        <f t="shared" si="2"/>
        <v>0</v>
      </c>
      <c r="H44" s="9"/>
    </row>
    <row r="45" spans="1:8" ht="18.75" x14ac:dyDescent="0.3">
      <c r="A45" s="16" t="s">
        <v>55</v>
      </c>
      <c r="B45" s="17" t="s">
        <v>26</v>
      </c>
      <c r="C45" s="16" t="s">
        <v>11</v>
      </c>
      <c r="D45" s="22">
        <v>0</v>
      </c>
      <c r="E45" s="16"/>
      <c r="F45" s="52">
        <f t="shared" si="0"/>
        <v>0</v>
      </c>
      <c r="G45" s="8"/>
      <c r="H45" s="9"/>
    </row>
    <row r="46" spans="1:8" ht="56.25" x14ac:dyDescent="0.3">
      <c r="A46" s="16" t="s">
        <v>56</v>
      </c>
      <c r="B46" s="17" t="s">
        <v>57</v>
      </c>
      <c r="C46" s="16" t="s">
        <v>11</v>
      </c>
      <c r="D46" s="22">
        <v>29.5</v>
      </c>
      <c r="E46" s="16">
        <v>29.5</v>
      </c>
      <c r="F46" s="52">
        <f t="shared" si="0"/>
        <v>0</v>
      </c>
      <c r="G46" s="8">
        <f t="shared" si="2"/>
        <v>0</v>
      </c>
      <c r="H46" s="9"/>
    </row>
    <row r="47" spans="1:8" ht="18.75" x14ac:dyDescent="0.3">
      <c r="A47" s="13" t="s">
        <v>58</v>
      </c>
      <c r="B47" s="14" t="s">
        <v>59</v>
      </c>
      <c r="C47" s="15" t="s">
        <v>11</v>
      </c>
      <c r="D47" s="22">
        <v>93.5</v>
      </c>
      <c r="E47" s="15">
        <v>93.5</v>
      </c>
      <c r="F47" s="52">
        <f t="shared" si="0"/>
        <v>0</v>
      </c>
      <c r="G47" s="8">
        <f t="shared" si="2"/>
        <v>0</v>
      </c>
      <c r="H47" s="9"/>
    </row>
    <row r="48" spans="1:8" ht="18.75" x14ac:dyDescent="0.3">
      <c r="A48" s="13" t="s">
        <v>60</v>
      </c>
      <c r="B48" s="14" t="s">
        <v>61</v>
      </c>
      <c r="C48" s="15" t="s">
        <v>11</v>
      </c>
      <c r="D48" s="22">
        <f>D50+D51+D52+D53+D54+D55+D56+D57+D58+D59</f>
        <v>343.9</v>
      </c>
      <c r="E48" s="15">
        <f>E50+E51+E52+E53+E54+E55+E56+E57+E58+E59</f>
        <v>451.5</v>
      </c>
      <c r="F48" s="52">
        <f t="shared" si="0"/>
        <v>107.60000000000002</v>
      </c>
      <c r="G48" s="8">
        <f>F48/D48</f>
        <v>0.31288165164291953</v>
      </c>
      <c r="H48" s="9"/>
    </row>
    <row r="49" spans="1:8" ht="18.75" x14ac:dyDescent="0.3">
      <c r="A49" s="13"/>
      <c r="B49" s="14" t="s">
        <v>20</v>
      </c>
      <c r="C49" s="15"/>
      <c r="D49" s="22"/>
      <c r="E49" s="15"/>
      <c r="F49" s="52"/>
      <c r="G49" s="8"/>
      <c r="H49" s="9"/>
    </row>
    <row r="50" spans="1:8" ht="18.75" x14ac:dyDescent="0.3">
      <c r="A50" s="13" t="s">
        <v>117</v>
      </c>
      <c r="B50" s="14" t="s">
        <v>62</v>
      </c>
      <c r="C50" s="15" t="s">
        <v>11</v>
      </c>
      <c r="D50" s="22">
        <v>190</v>
      </c>
      <c r="E50" s="15">
        <v>190</v>
      </c>
      <c r="F50" s="52">
        <f t="shared" si="0"/>
        <v>0</v>
      </c>
      <c r="G50" s="8">
        <f t="shared" ref="G50:G80" si="3">F50/D50</f>
        <v>0</v>
      </c>
      <c r="H50" s="9"/>
    </row>
    <row r="51" spans="1:8" ht="18.75" x14ac:dyDescent="0.3">
      <c r="A51" s="13" t="s">
        <v>118</v>
      </c>
      <c r="B51" s="14" t="s">
        <v>63</v>
      </c>
      <c r="C51" s="15" t="s">
        <v>11</v>
      </c>
      <c r="D51" s="22">
        <v>5.6</v>
      </c>
      <c r="E51" s="15">
        <v>5.6</v>
      </c>
      <c r="F51" s="52">
        <f t="shared" si="0"/>
        <v>0</v>
      </c>
      <c r="G51" s="8"/>
      <c r="H51" s="9"/>
    </row>
    <row r="52" spans="1:8" ht="63.75" x14ac:dyDescent="0.25">
      <c r="A52" s="13" t="s">
        <v>119</v>
      </c>
      <c r="B52" s="14" t="s">
        <v>64</v>
      </c>
      <c r="C52" s="15" t="s">
        <v>11</v>
      </c>
      <c r="D52" s="22">
        <v>118.4</v>
      </c>
      <c r="E52" s="15">
        <v>226</v>
      </c>
      <c r="F52" s="52">
        <f t="shared" si="0"/>
        <v>107.6</v>
      </c>
      <c r="G52" s="8">
        <f t="shared" si="3"/>
        <v>0.90878378378378366</v>
      </c>
      <c r="H52" s="72" t="s">
        <v>151</v>
      </c>
    </row>
    <row r="53" spans="1:8" ht="18.75" x14ac:dyDescent="0.3">
      <c r="A53" s="13" t="s">
        <v>120</v>
      </c>
      <c r="B53" s="14" t="s">
        <v>65</v>
      </c>
      <c r="C53" s="15" t="s">
        <v>11</v>
      </c>
      <c r="D53" s="22">
        <v>2.4</v>
      </c>
      <c r="E53" s="15">
        <v>2.4</v>
      </c>
      <c r="F53" s="52">
        <f t="shared" si="0"/>
        <v>0</v>
      </c>
      <c r="G53" s="8">
        <f t="shared" si="3"/>
        <v>0</v>
      </c>
      <c r="H53" s="9"/>
    </row>
    <row r="54" spans="1:8" ht="56.25" x14ac:dyDescent="0.3">
      <c r="A54" s="13" t="s">
        <v>121</v>
      </c>
      <c r="B54" s="14" t="s">
        <v>66</v>
      </c>
      <c r="C54" s="15" t="s">
        <v>11</v>
      </c>
      <c r="D54" s="22">
        <v>3.9</v>
      </c>
      <c r="E54" s="15">
        <v>3.9</v>
      </c>
      <c r="F54" s="52">
        <f t="shared" si="0"/>
        <v>0</v>
      </c>
      <c r="G54" s="8">
        <f t="shared" si="3"/>
        <v>0</v>
      </c>
      <c r="H54" s="9"/>
    </row>
    <row r="55" spans="1:8" ht="18.75" x14ac:dyDescent="0.3">
      <c r="A55" s="13" t="s">
        <v>122</v>
      </c>
      <c r="B55" s="14" t="s">
        <v>67</v>
      </c>
      <c r="C55" s="15" t="s">
        <v>11</v>
      </c>
      <c r="D55" s="22">
        <v>7</v>
      </c>
      <c r="E55" s="15">
        <v>7</v>
      </c>
      <c r="F55" s="52">
        <f t="shared" si="0"/>
        <v>0</v>
      </c>
      <c r="G55" s="8">
        <f t="shared" si="3"/>
        <v>0</v>
      </c>
      <c r="H55" s="9"/>
    </row>
    <row r="56" spans="1:8" ht="37.5" x14ac:dyDescent="0.3">
      <c r="A56" s="13" t="s">
        <v>123</v>
      </c>
      <c r="B56" s="14" t="s">
        <v>112</v>
      </c>
      <c r="C56" s="15" t="s">
        <v>11</v>
      </c>
      <c r="D56" s="22">
        <v>14.1</v>
      </c>
      <c r="E56" s="15">
        <v>14.1</v>
      </c>
      <c r="F56" s="52">
        <f t="shared" si="0"/>
        <v>0</v>
      </c>
      <c r="G56" s="8">
        <f t="shared" si="3"/>
        <v>0</v>
      </c>
      <c r="H56" s="9"/>
    </row>
    <row r="57" spans="1:8" ht="18.75" x14ac:dyDescent="0.3">
      <c r="A57" s="13" t="s">
        <v>124</v>
      </c>
      <c r="B57" s="14" t="s">
        <v>68</v>
      </c>
      <c r="C57" s="15" t="s">
        <v>11</v>
      </c>
      <c r="D57" s="22">
        <v>2.5</v>
      </c>
      <c r="E57" s="15">
        <v>2.5</v>
      </c>
      <c r="F57" s="52">
        <f t="shared" si="0"/>
        <v>0</v>
      </c>
      <c r="G57" s="8">
        <f t="shared" si="3"/>
        <v>0</v>
      </c>
      <c r="H57" s="9"/>
    </row>
    <row r="58" spans="1:8" ht="18.75" x14ac:dyDescent="0.3">
      <c r="A58" s="13" t="s">
        <v>125</v>
      </c>
      <c r="B58" s="14" t="s">
        <v>69</v>
      </c>
      <c r="C58" s="15" t="s">
        <v>11</v>
      </c>
      <c r="D58" s="22">
        <v>0</v>
      </c>
      <c r="E58" s="15">
        <v>0</v>
      </c>
      <c r="F58" s="52">
        <f t="shared" si="0"/>
        <v>0</v>
      </c>
      <c r="G58" s="8"/>
      <c r="H58" s="9"/>
    </row>
    <row r="59" spans="1:8" ht="18.75" x14ac:dyDescent="0.3">
      <c r="A59" s="13" t="s">
        <v>126</v>
      </c>
      <c r="B59" s="14" t="s">
        <v>70</v>
      </c>
      <c r="C59" s="15" t="s">
        <v>11</v>
      </c>
      <c r="D59" s="22">
        <v>0</v>
      </c>
      <c r="E59" s="15">
        <v>0</v>
      </c>
      <c r="F59" s="52">
        <f t="shared" si="0"/>
        <v>0</v>
      </c>
      <c r="G59" s="8"/>
      <c r="H59" s="9"/>
    </row>
    <row r="60" spans="1:8" ht="18.75" x14ac:dyDescent="0.3">
      <c r="A60" s="13" t="s">
        <v>71</v>
      </c>
      <c r="B60" s="14" t="s">
        <v>72</v>
      </c>
      <c r="C60" s="15" t="s">
        <v>11</v>
      </c>
      <c r="D60" s="22">
        <v>128.6</v>
      </c>
      <c r="E60" s="15">
        <v>128.6</v>
      </c>
      <c r="F60" s="52">
        <f t="shared" si="0"/>
        <v>0</v>
      </c>
      <c r="G60" s="8">
        <f t="shared" si="3"/>
        <v>0</v>
      </c>
      <c r="H60" s="9"/>
    </row>
    <row r="61" spans="1:8" ht="18.75" x14ac:dyDescent="0.3">
      <c r="A61" s="13" t="s">
        <v>73</v>
      </c>
      <c r="B61" s="14" t="s">
        <v>74</v>
      </c>
      <c r="C61" s="15" t="s">
        <v>11</v>
      </c>
      <c r="D61" s="22">
        <v>12.3</v>
      </c>
      <c r="E61" s="15">
        <v>12.3</v>
      </c>
      <c r="F61" s="52">
        <f t="shared" si="0"/>
        <v>0</v>
      </c>
      <c r="G61" s="8">
        <f t="shared" si="3"/>
        <v>0</v>
      </c>
      <c r="H61" s="9"/>
    </row>
    <row r="62" spans="1:8" ht="37.5" x14ac:dyDescent="0.3">
      <c r="A62" s="13" t="s">
        <v>75</v>
      </c>
      <c r="B62" s="14" t="s">
        <v>76</v>
      </c>
      <c r="C62" s="15" t="s">
        <v>11</v>
      </c>
      <c r="D62" s="22">
        <v>11.8</v>
      </c>
      <c r="E62" s="15">
        <v>11.8</v>
      </c>
      <c r="F62" s="52">
        <f t="shared" si="0"/>
        <v>0</v>
      </c>
      <c r="G62" s="31">
        <f t="shared" si="3"/>
        <v>0</v>
      </c>
      <c r="H62" s="9"/>
    </row>
    <row r="63" spans="1:8" ht="37.5" x14ac:dyDescent="0.3">
      <c r="A63" s="13" t="s">
        <v>77</v>
      </c>
      <c r="B63" s="14" t="s">
        <v>78</v>
      </c>
      <c r="C63" s="15" t="s">
        <v>11</v>
      </c>
      <c r="D63" s="22">
        <v>16.7</v>
      </c>
      <c r="E63" s="15">
        <v>16.7</v>
      </c>
      <c r="F63" s="52">
        <f t="shared" si="0"/>
        <v>0</v>
      </c>
      <c r="G63" s="8">
        <f t="shared" si="3"/>
        <v>0</v>
      </c>
      <c r="H63" s="9"/>
    </row>
    <row r="64" spans="1:8" ht="56.25" x14ac:dyDescent="0.3">
      <c r="A64" s="13" t="s">
        <v>79</v>
      </c>
      <c r="B64" s="14" t="s">
        <v>80</v>
      </c>
      <c r="C64" s="15" t="s">
        <v>11</v>
      </c>
      <c r="D64" s="22">
        <v>16.100000000000001</v>
      </c>
      <c r="E64" s="15">
        <v>16.100000000000001</v>
      </c>
      <c r="F64" s="52">
        <f t="shared" si="0"/>
        <v>0</v>
      </c>
      <c r="G64" s="8">
        <f t="shared" si="3"/>
        <v>0</v>
      </c>
      <c r="H64" s="9"/>
    </row>
    <row r="65" spans="1:8" ht="18.75" x14ac:dyDescent="0.3">
      <c r="A65" s="13" t="s">
        <v>81</v>
      </c>
      <c r="B65" s="14" t="s">
        <v>82</v>
      </c>
      <c r="C65" s="15" t="s">
        <v>11</v>
      </c>
      <c r="D65" s="22">
        <f>D67+D68+D69+D70</f>
        <v>54.7</v>
      </c>
      <c r="E65" s="15">
        <f>E67+E68+E69+E70</f>
        <v>54.7</v>
      </c>
      <c r="F65" s="52">
        <f t="shared" si="0"/>
        <v>0</v>
      </c>
      <c r="G65" s="8">
        <f t="shared" si="3"/>
        <v>0</v>
      </c>
      <c r="H65" s="9"/>
    </row>
    <row r="66" spans="1:8" ht="18.75" x14ac:dyDescent="0.3">
      <c r="A66" s="13"/>
      <c r="B66" s="14" t="s">
        <v>8</v>
      </c>
      <c r="C66" s="15"/>
      <c r="D66" s="22"/>
      <c r="E66" s="15"/>
      <c r="F66" s="52"/>
      <c r="G66" s="8"/>
      <c r="H66" s="9"/>
    </row>
    <row r="67" spans="1:8" ht="18.75" x14ac:dyDescent="0.3">
      <c r="A67" s="13" t="s">
        <v>127</v>
      </c>
      <c r="B67" s="14" t="s">
        <v>83</v>
      </c>
      <c r="C67" s="15" t="s">
        <v>11</v>
      </c>
      <c r="D67" s="22">
        <v>4.0999999999999996</v>
      </c>
      <c r="E67" s="15">
        <v>4.0999999999999996</v>
      </c>
      <c r="F67" s="52">
        <f t="shared" si="0"/>
        <v>0</v>
      </c>
      <c r="G67" s="8">
        <f t="shared" si="3"/>
        <v>0</v>
      </c>
      <c r="H67" s="9"/>
    </row>
    <row r="68" spans="1:8" ht="18.75" x14ac:dyDescent="0.3">
      <c r="A68" s="13" t="s">
        <v>128</v>
      </c>
      <c r="B68" s="14" t="s">
        <v>84</v>
      </c>
      <c r="C68" s="15" t="s">
        <v>11</v>
      </c>
      <c r="D68" s="22">
        <v>39.1</v>
      </c>
      <c r="E68" s="15">
        <v>39.1</v>
      </c>
      <c r="F68" s="52">
        <f t="shared" si="0"/>
        <v>0</v>
      </c>
      <c r="G68" s="8">
        <f t="shared" si="3"/>
        <v>0</v>
      </c>
      <c r="H68" s="9"/>
    </row>
    <row r="69" spans="1:8" ht="18.75" x14ac:dyDescent="0.3">
      <c r="A69" s="13" t="s">
        <v>129</v>
      </c>
      <c r="B69" s="14" t="s">
        <v>85</v>
      </c>
      <c r="C69" s="15" t="s">
        <v>11</v>
      </c>
      <c r="D69" s="22">
        <v>2.4</v>
      </c>
      <c r="E69" s="15">
        <v>2.4</v>
      </c>
      <c r="F69" s="52">
        <f t="shared" si="0"/>
        <v>0</v>
      </c>
      <c r="G69" s="8">
        <f t="shared" si="3"/>
        <v>0</v>
      </c>
      <c r="H69" s="9"/>
    </row>
    <row r="70" spans="1:8" ht="18.75" x14ac:dyDescent="0.3">
      <c r="A70" s="13" t="s">
        <v>130</v>
      </c>
      <c r="B70" s="14" t="s">
        <v>86</v>
      </c>
      <c r="C70" s="15" t="s">
        <v>11</v>
      </c>
      <c r="D70" s="22">
        <v>9.1</v>
      </c>
      <c r="E70" s="15">
        <v>9.1</v>
      </c>
      <c r="F70" s="52">
        <f t="shared" si="0"/>
        <v>0</v>
      </c>
      <c r="G70" s="8">
        <f t="shared" si="3"/>
        <v>0</v>
      </c>
      <c r="H70" s="9"/>
    </row>
    <row r="71" spans="1:8" ht="18.75" x14ac:dyDescent="0.3">
      <c r="A71" s="13" t="s">
        <v>87</v>
      </c>
      <c r="B71" s="14" t="s">
        <v>88</v>
      </c>
      <c r="C71" s="15" t="s">
        <v>11</v>
      </c>
      <c r="D71" s="22">
        <v>11.1</v>
      </c>
      <c r="E71" s="15">
        <v>11.1</v>
      </c>
      <c r="F71" s="52">
        <f t="shared" si="0"/>
        <v>0</v>
      </c>
      <c r="G71" s="8">
        <f t="shared" si="3"/>
        <v>0</v>
      </c>
      <c r="H71" s="9"/>
    </row>
    <row r="72" spans="1:8" ht="18.75" x14ac:dyDescent="0.3">
      <c r="A72" s="13" t="s">
        <v>81</v>
      </c>
      <c r="B72" s="14" t="s">
        <v>89</v>
      </c>
      <c r="C72" s="15" t="s">
        <v>11</v>
      </c>
      <c r="D72" s="22">
        <v>4.2</v>
      </c>
      <c r="E72" s="15">
        <v>4.2</v>
      </c>
      <c r="F72" s="52">
        <f t="shared" si="0"/>
        <v>0</v>
      </c>
      <c r="G72" s="8">
        <f t="shared" si="3"/>
        <v>0</v>
      </c>
      <c r="H72" s="9"/>
    </row>
    <row r="73" spans="1:8" ht="37.5" x14ac:dyDescent="0.3">
      <c r="A73" s="13" t="s">
        <v>87</v>
      </c>
      <c r="B73" s="14" t="s">
        <v>90</v>
      </c>
      <c r="C73" s="15" t="s">
        <v>11</v>
      </c>
      <c r="D73" s="22">
        <v>3.3</v>
      </c>
      <c r="E73" s="15">
        <v>3.3</v>
      </c>
      <c r="F73" s="52">
        <f t="shared" si="0"/>
        <v>0</v>
      </c>
      <c r="G73" s="8"/>
      <c r="H73" s="9"/>
    </row>
    <row r="74" spans="1:8" ht="18.75" x14ac:dyDescent="0.3">
      <c r="A74" s="18" t="s">
        <v>91</v>
      </c>
      <c r="B74" s="19" t="s">
        <v>92</v>
      </c>
      <c r="C74" s="16" t="s">
        <v>11</v>
      </c>
      <c r="D74" s="43">
        <f>D39+D15</f>
        <v>10169.6</v>
      </c>
      <c r="E74" s="18">
        <f>E39+E15</f>
        <v>10494.7</v>
      </c>
      <c r="F74" s="52">
        <f t="shared" si="0"/>
        <v>325.10000000000036</v>
      </c>
      <c r="G74" s="31">
        <f t="shared" si="3"/>
        <v>3.1967825676526153E-2</v>
      </c>
      <c r="H74" s="9"/>
    </row>
    <row r="75" spans="1:8" ht="18.75" x14ac:dyDescent="0.3">
      <c r="A75" s="18" t="s">
        <v>93</v>
      </c>
      <c r="B75" s="19" t="s">
        <v>94</v>
      </c>
      <c r="C75" s="16" t="s">
        <v>11</v>
      </c>
      <c r="D75" s="43">
        <f>D76-D74</f>
        <v>1634.3999999999996</v>
      </c>
      <c r="E75" s="18">
        <f>E76-E74</f>
        <v>-704.70000000000073</v>
      </c>
      <c r="F75" s="44">
        <f>E75-D75</f>
        <v>-2339.1000000000004</v>
      </c>
      <c r="G75" s="8">
        <f t="shared" si="3"/>
        <v>-1.4311674008810578</v>
      </c>
      <c r="H75" s="9"/>
    </row>
    <row r="76" spans="1:8" ht="18.75" x14ac:dyDescent="0.25">
      <c r="A76" s="18" t="s">
        <v>95</v>
      </c>
      <c r="B76" s="19" t="s">
        <v>96</v>
      </c>
      <c r="C76" s="16" t="s">
        <v>11</v>
      </c>
      <c r="D76" s="7">
        <v>11804</v>
      </c>
      <c r="E76" s="18">
        <v>9790</v>
      </c>
      <c r="F76" s="52">
        <f t="shared" si="0"/>
        <v>-2014</v>
      </c>
      <c r="G76" s="31">
        <f t="shared" si="3"/>
        <v>-0.17062012876990851</v>
      </c>
      <c r="H76" s="76" t="s">
        <v>145</v>
      </c>
    </row>
    <row r="77" spans="1:8" ht="141" x14ac:dyDescent="0.25">
      <c r="A77" s="18" t="s">
        <v>97</v>
      </c>
      <c r="B77" s="19" t="s">
        <v>98</v>
      </c>
      <c r="C77" s="16" t="s">
        <v>99</v>
      </c>
      <c r="D77" s="7">
        <v>23420</v>
      </c>
      <c r="E77" s="18">
        <v>19579</v>
      </c>
      <c r="F77" s="52">
        <f t="shared" si="0"/>
        <v>-3841</v>
      </c>
      <c r="G77" s="31">
        <f t="shared" si="3"/>
        <v>-0.16400512382578991</v>
      </c>
      <c r="H77" s="76" t="s">
        <v>146</v>
      </c>
    </row>
    <row r="78" spans="1:8" ht="18.75" x14ac:dyDescent="0.3">
      <c r="A78" s="63" t="s">
        <v>100</v>
      </c>
      <c r="B78" s="65" t="s">
        <v>101</v>
      </c>
      <c r="C78" s="15" t="s">
        <v>102</v>
      </c>
      <c r="D78" s="22"/>
      <c r="E78" s="52"/>
      <c r="F78" s="52"/>
      <c r="G78" s="8"/>
      <c r="H78" s="9"/>
    </row>
    <row r="79" spans="1:8" ht="18.75" x14ac:dyDescent="0.3">
      <c r="A79" s="64"/>
      <c r="B79" s="66"/>
      <c r="C79" s="15"/>
      <c r="D79" s="22"/>
      <c r="E79" s="52"/>
      <c r="F79" s="52"/>
      <c r="G79" s="8"/>
      <c r="H79" s="9"/>
    </row>
    <row r="80" spans="1:8" ht="18.75" x14ac:dyDescent="0.3">
      <c r="A80" s="26" t="s">
        <v>103</v>
      </c>
      <c r="B80" s="27" t="s">
        <v>104</v>
      </c>
      <c r="C80" s="28" t="s">
        <v>105</v>
      </c>
      <c r="D80" s="47">
        <f>D76/D77</f>
        <v>0.50401366353543975</v>
      </c>
      <c r="E80" s="48">
        <f>E76/E77</f>
        <v>0.50002553756575918</v>
      </c>
      <c r="F80" s="44">
        <f t="shared" ref="F80" si="4">E80-D80</f>
        <v>-3.9881259696805671E-3</v>
      </c>
      <c r="G80" s="43">
        <f t="shared" si="3"/>
        <v>-7.9127338368280998E-3</v>
      </c>
      <c r="H80" s="32"/>
    </row>
    <row r="81" spans="1:8" ht="18.75" x14ac:dyDescent="0.3">
      <c r="A81" s="33"/>
      <c r="B81" s="34"/>
      <c r="C81" s="35"/>
      <c r="D81" s="36"/>
      <c r="E81" s="40"/>
      <c r="F81" s="40"/>
      <c r="G81" s="41"/>
      <c r="H81" s="42"/>
    </row>
    <row r="82" spans="1:8" ht="18.75" x14ac:dyDescent="0.3">
      <c r="A82" s="33"/>
      <c r="B82" s="34"/>
      <c r="C82" s="35"/>
      <c r="D82" s="36"/>
      <c r="E82" s="40"/>
      <c r="F82" s="40"/>
      <c r="G82" s="41"/>
      <c r="H82" s="42"/>
    </row>
    <row r="83" spans="1:8" ht="18.75" x14ac:dyDescent="0.3">
      <c r="A83" s="33"/>
      <c r="B83" s="34"/>
      <c r="C83" s="35"/>
      <c r="D83" s="36"/>
      <c r="E83" s="37"/>
      <c r="F83" s="37"/>
      <c r="G83" s="38"/>
      <c r="H83" s="39"/>
    </row>
    <row r="84" spans="1:8" ht="18.75" x14ac:dyDescent="0.3">
      <c r="A84" s="3"/>
      <c r="B84" s="3"/>
      <c r="C84" s="3"/>
      <c r="D84" s="3"/>
      <c r="E84" s="3"/>
      <c r="F84" s="3"/>
      <c r="G84" s="3"/>
      <c r="H84" s="3"/>
    </row>
    <row r="85" spans="1:8" ht="18.75" x14ac:dyDescent="0.3">
      <c r="A85" s="29" t="s">
        <v>141</v>
      </c>
      <c r="B85" s="29"/>
      <c r="C85" s="3"/>
      <c r="D85" s="3"/>
      <c r="E85" s="3"/>
      <c r="F85" s="3"/>
      <c r="G85" s="3"/>
      <c r="H85" s="3"/>
    </row>
    <row r="86" spans="1:8" ht="18.75" x14ac:dyDescent="0.3">
      <c r="A86" s="58" t="s">
        <v>142</v>
      </c>
      <c r="B86" s="58"/>
      <c r="C86" s="58"/>
      <c r="D86" s="58"/>
      <c r="E86" s="58"/>
      <c r="F86" s="58"/>
      <c r="G86" s="58"/>
      <c r="H86" s="58"/>
    </row>
    <row r="87" spans="1:8" ht="18.75" x14ac:dyDescent="0.3">
      <c r="A87" s="58" t="s">
        <v>143</v>
      </c>
      <c r="B87" s="58"/>
      <c r="C87" s="58"/>
      <c r="D87" s="58"/>
      <c r="E87" s="58"/>
      <c r="F87" s="58"/>
      <c r="G87" s="58"/>
      <c r="H87" s="58"/>
    </row>
    <row r="88" spans="1:8" ht="18.75" x14ac:dyDescent="0.3">
      <c r="A88" s="58" t="s">
        <v>144</v>
      </c>
      <c r="B88" s="58"/>
      <c r="C88" s="58"/>
      <c r="D88" s="58"/>
      <c r="E88" s="58"/>
      <c r="F88" s="58"/>
      <c r="G88" s="58"/>
      <c r="H88" s="58"/>
    </row>
    <row r="89" spans="1:8" ht="18.75" x14ac:dyDescent="0.3">
      <c r="A89" s="75" t="s">
        <v>153</v>
      </c>
      <c r="B89" s="75"/>
      <c r="C89" s="75"/>
      <c r="D89" s="75"/>
      <c r="E89" s="75"/>
      <c r="F89" s="75"/>
      <c r="G89" s="75"/>
      <c r="H89" s="30"/>
    </row>
    <row r="90" spans="1:8" ht="18.75" x14ac:dyDescent="0.3">
      <c r="A90" s="30"/>
      <c r="B90" s="30"/>
      <c r="C90" s="30"/>
      <c r="D90" s="30"/>
      <c r="E90" s="30"/>
      <c r="F90" s="30"/>
      <c r="G90" s="30"/>
      <c r="H90" s="30"/>
    </row>
    <row r="91" spans="1:8" ht="18.75" x14ac:dyDescent="0.3">
      <c r="A91" s="3"/>
      <c r="B91" s="3"/>
      <c r="C91" s="3"/>
      <c r="D91" s="3"/>
      <c r="E91" s="3"/>
      <c r="F91" s="3"/>
      <c r="G91" s="3"/>
      <c r="H91" s="3"/>
    </row>
    <row r="92" spans="1:8" ht="18.75" x14ac:dyDescent="0.3">
      <c r="A92" s="3"/>
      <c r="B92" s="3"/>
      <c r="C92" s="3"/>
      <c r="D92" s="3"/>
      <c r="E92" s="3"/>
      <c r="F92" s="3"/>
      <c r="G92" s="3"/>
      <c r="H92" s="3"/>
    </row>
    <row r="93" spans="1:8" ht="18.75" x14ac:dyDescent="0.3">
      <c r="A93" s="3"/>
      <c r="B93" s="3"/>
      <c r="C93" s="3"/>
      <c r="D93" s="3"/>
      <c r="E93" s="3"/>
      <c r="F93" s="3"/>
      <c r="G93" s="3"/>
      <c r="H93" s="3"/>
    </row>
    <row r="94" spans="1:8" ht="18.75" x14ac:dyDescent="0.3">
      <c r="A94" s="23"/>
      <c r="B94" s="24" t="s">
        <v>113</v>
      </c>
      <c r="C94" s="24"/>
      <c r="D94" s="24"/>
      <c r="E94" s="24" t="s">
        <v>114</v>
      </c>
      <c r="F94" s="23"/>
      <c r="G94" s="23"/>
      <c r="H94" s="23"/>
    </row>
    <row r="95" spans="1:8" ht="18.75" x14ac:dyDescent="0.3">
      <c r="A95" s="23"/>
      <c r="B95" s="24"/>
      <c r="C95" s="24"/>
      <c r="D95" s="24"/>
      <c r="E95" s="24"/>
      <c r="F95" s="23"/>
      <c r="G95" s="23"/>
      <c r="H95" s="23"/>
    </row>
    <row r="96" spans="1:8" ht="18.75" x14ac:dyDescent="0.3">
      <c r="A96" s="23"/>
      <c r="B96" s="24" t="s">
        <v>115</v>
      </c>
      <c r="C96" s="24"/>
      <c r="D96" s="24"/>
      <c r="E96" s="24" t="s">
        <v>116</v>
      </c>
      <c r="F96" s="23"/>
      <c r="G96" s="23"/>
      <c r="H96" s="23"/>
    </row>
    <row r="107" spans="2:2" x14ac:dyDescent="0.25">
      <c r="B107" s="1"/>
    </row>
  </sheetData>
  <mergeCells count="22">
    <mergeCell ref="A89:G89"/>
    <mergeCell ref="A78:A79"/>
    <mergeCell ref="B78:B79"/>
    <mergeCell ref="E2:H2"/>
    <mergeCell ref="A88:H88"/>
    <mergeCell ref="A86:H86"/>
    <mergeCell ref="A87:H87"/>
    <mergeCell ref="H24:H25"/>
    <mergeCell ref="H42:H43"/>
    <mergeCell ref="E1:H1"/>
    <mergeCell ref="A9:B9"/>
    <mergeCell ref="A12:A14"/>
    <mergeCell ref="B12:B14"/>
    <mergeCell ref="C12:C14"/>
    <mergeCell ref="D12:D14"/>
    <mergeCell ref="E12:E14"/>
    <mergeCell ref="A4:H4"/>
    <mergeCell ref="A5:H5"/>
    <mergeCell ref="A6:H6"/>
    <mergeCell ref="A8:B8"/>
    <mergeCell ref="F12:G13"/>
    <mergeCell ref="H12:H14"/>
  </mergeCells>
  <pageMargins left="0.70866141732283472" right="0.31496062992125984" top="0.74803149606299213" bottom="0.74803149606299213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18" workbookViewId="0">
      <selection activeCell="G88" sqref="G88"/>
    </sheetView>
  </sheetViews>
  <sheetFormatPr defaultRowHeight="15" x14ac:dyDescent="0.25"/>
  <cols>
    <col min="2" max="2" width="29.140625" customWidth="1"/>
    <col min="3" max="3" width="13.85546875" customWidth="1"/>
    <col min="4" max="4" width="17.28515625" customWidth="1"/>
    <col min="5" max="5" width="18.140625" customWidth="1"/>
    <col min="6" max="6" width="14.140625" customWidth="1"/>
    <col min="7" max="7" width="13.7109375" customWidth="1"/>
    <col min="8" max="8" width="29.140625" customWidth="1"/>
  </cols>
  <sheetData>
    <row r="1" spans="1:8" x14ac:dyDescent="0.25">
      <c r="F1" s="54" t="s">
        <v>155</v>
      </c>
      <c r="G1" s="54"/>
      <c r="H1" s="54"/>
    </row>
    <row r="2" spans="1:8" ht="105" customHeight="1" x14ac:dyDescent="0.25">
      <c r="F2" s="57" t="s">
        <v>156</v>
      </c>
      <c r="G2" s="57"/>
      <c r="H2" s="57"/>
    </row>
    <row r="3" spans="1:8" x14ac:dyDescent="0.25">
      <c r="F3" s="53"/>
      <c r="G3" s="53"/>
      <c r="H3" s="53"/>
    </row>
    <row r="4" spans="1:8" ht="18.75" x14ac:dyDescent="0.3">
      <c r="A4" s="62" t="s">
        <v>239</v>
      </c>
      <c r="B4" s="62"/>
      <c r="C4" s="62"/>
      <c r="D4" s="62"/>
      <c r="E4" s="62"/>
      <c r="F4" s="62"/>
      <c r="G4" s="62"/>
      <c r="H4" s="62"/>
    </row>
    <row r="5" spans="1:8" ht="63.75" customHeight="1" x14ac:dyDescent="0.3">
      <c r="A5" s="55" t="s">
        <v>157</v>
      </c>
      <c r="B5" s="55"/>
      <c r="C5" s="55"/>
      <c r="D5" s="55"/>
      <c r="E5" s="55"/>
      <c r="F5" s="55"/>
      <c r="G5" s="55"/>
      <c r="H5" s="55"/>
    </row>
    <row r="6" spans="1:8" ht="28.5" customHeight="1" x14ac:dyDescent="0.3">
      <c r="A6" s="55" t="s">
        <v>158</v>
      </c>
      <c r="B6" s="55"/>
      <c r="C6" s="55"/>
      <c r="D6" s="55"/>
      <c r="E6" s="55"/>
      <c r="F6" s="55"/>
      <c r="G6" s="55"/>
      <c r="H6" s="55"/>
    </row>
    <row r="7" spans="1:8" ht="40.5" customHeight="1" x14ac:dyDescent="0.3">
      <c r="A7" s="50"/>
      <c r="B7" s="50"/>
      <c r="C7" s="50"/>
      <c r="D7" s="50"/>
      <c r="E7" s="50"/>
      <c r="F7" s="50"/>
      <c r="G7" s="50"/>
      <c r="H7" s="50"/>
    </row>
    <row r="8" spans="1:8" ht="18.75" x14ac:dyDescent="0.3">
      <c r="A8" s="56" t="s">
        <v>135</v>
      </c>
      <c r="B8" s="56"/>
      <c r="C8" s="50"/>
      <c r="D8" s="50"/>
      <c r="E8" s="50"/>
      <c r="F8" s="50"/>
      <c r="G8" s="50"/>
      <c r="H8" s="50"/>
    </row>
    <row r="9" spans="1:8" ht="18.75" x14ac:dyDescent="0.3">
      <c r="A9" s="56" t="s">
        <v>159</v>
      </c>
      <c r="B9" s="56"/>
      <c r="C9" s="50"/>
      <c r="D9" s="50"/>
      <c r="E9" s="50"/>
      <c r="F9" s="50"/>
      <c r="G9" s="50"/>
      <c r="H9" s="50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ht="18.75" x14ac:dyDescent="0.3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63" t="s">
        <v>0</v>
      </c>
      <c r="B12" s="63" t="s">
        <v>160</v>
      </c>
      <c r="C12" s="63" t="s">
        <v>161</v>
      </c>
      <c r="D12" s="63" t="s">
        <v>162</v>
      </c>
      <c r="E12" s="63" t="s">
        <v>163</v>
      </c>
      <c r="F12" s="67" t="s">
        <v>164</v>
      </c>
      <c r="G12" s="68"/>
      <c r="H12" s="59" t="s">
        <v>165</v>
      </c>
    </row>
    <row r="13" spans="1:8" x14ac:dyDescent="0.25">
      <c r="A13" s="71"/>
      <c r="B13" s="71"/>
      <c r="C13" s="71"/>
      <c r="D13" s="71"/>
      <c r="E13" s="71"/>
      <c r="F13" s="69"/>
      <c r="G13" s="70"/>
      <c r="H13" s="60"/>
    </row>
    <row r="14" spans="1:8" ht="93.75" x14ac:dyDescent="0.25">
      <c r="A14" s="64"/>
      <c r="B14" s="64"/>
      <c r="C14" s="64"/>
      <c r="D14" s="64"/>
      <c r="E14" s="64"/>
      <c r="F14" s="52" t="s">
        <v>166</v>
      </c>
      <c r="G14" s="51" t="s">
        <v>167</v>
      </c>
      <c r="H14" s="61"/>
    </row>
    <row r="15" spans="1:8" ht="75" x14ac:dyDescent="0.3">
      <c r="A15" s="51" t="s">
        <v>3</v>
      </c>
      <c r="B15" s="6" t="s">
        <v>168</v>
      </c>
      <c r="C15" s="52" t="s">
        <v>169</v>
      </c>
      <c r="D15" s="43">
        <f>D16+D22+D26+D27+D30</f>
        <v>8779.6</v>
      </c>
      <c r="E15" s="52">
        <f>E16+E22+E26+E27+E30</f>
        <v>8863.8000000000011</v>
      </c>
      <c r="F15" s="52">
        <f>E15-D15</f>
        <v>84.200000000000728</v>
      </c>
      <c r="G15" s="8">
        <f>E15/D15</f>
        <v>1.0095904141418743</v>
      </c>
      <c r="H15" s="9"/>
    </row>
    <row r="16" spans="1:8" ht="39" x14ac:dyDescent="0.3">
      <c r="A16" s="10">
        <v>1</v>
      </c>
      <c r="B16" s="11" t="s">
        <v>170</v>
      </c>
      <c r="C16" s="12" t="s">
        <v>171</v>
      </c>
      <c r="D16" s="7">
        <v>169.4</v>
      </c>
      <c r="E16" s="52">
        <f>E19</f>
        <v>169.4</v>
      </c>
      <c r="F16" s="52">
        <f t="shared" ref="F16:F77" si="0">E16-D16</f>
        <v>0</v>
      </c>
      <c r="G16" s="8">
        <f t="shared" ref="G16:G38" si="1">E16/D16</f>
        <v>1</v>
      </c>
      <c r="H16" s="9"/>
    </row>
    <row r="17" spans="1:8" ht="18.75" x14ac:dyDescent="0.3">
      <c r="A17" s="13"/>
      <c r="B17" s="14" t="s">
        <v>172</v>
      </c>
      <c r="C17" s="15"/>
      <c r="D17" s="7"/>
      <c r="E17" s="15"/>
      <c r="F17" s="52"/>
      <c r="G17" s="8"/>
      <c r="H17" s="9"/>
    </row>
    <row r="18" spans="1:8" ht="37.5" x14ac:dyDescent="0.3">
      <c r="A18" s="13" t="s">
        <v>9</v>
      </c>
      <c r="B18" s="14" t="s">
        <v>173</v>
      </c>
      <c r="C18" s="15" t="s">
        <v>174</v>
      </c>
      <c r="D18" s="7"/>
      <c r="E18" s="15"/>
      <c r="F18" s="52"/>
      <c r="G18" s="8"/>
      <c r="H18" s="9"/>
    </row>
    <row r="19" spans="1:8" ht="18.75" x14ac:dyDescent="0.3">
      <c r="A19" s="13" t="s">
        <v>12</v>
      </c>
      <c r="B19" s="14" t="s">
        <v>175</v>
      </c>
      <c r="C19" s="15" t="s">
        <v>174</v>
      </c>
      <c r="D19" s="22">
        <v>169.4</v>
      </c>
      <c r="E19" s="15">
        <v>169.4</v>
      </c>
      <c r="F19" s="52">
        <f t="shared" si="0"/>
        <v>0</v>
      </c>
      <c r="G19" s="8">
        <f t="shared" si="1"/>
        <v>1</v>
      </c>
      <c r="H19" s="9"/>
    </row>
    <row r="20" spans="1:8" ht="18.75" x14ac:dyDescent="0.3">
      <c r="A20" s="13" t="s">
        <v>14</v>
      </c>
      <c r="B20" s="14" t="s">
        <v>176</v>
      </c>
      <c r="C20" s="15" t="s">
        <v>174</v>
      </c>
      <c r="D20" s="7"/>
      <c r="E20" s="15"/>
      <c r="F20" s="52"/>
      <c r="G20" s="8"/>
      <c r="H20" s="9"/>
    </row>
    <row r="21" spans="1:8" ht="37.5" x14ac:dyDescent="0.3">
      <c r="A21" s="13" t="s">
        <v>16</v>
      </c>
      <c r="B21" s="14" t="s">
        <v>177</v>
      </c>
      <c r="C21" s="15" t="s">
        <v>174</v>
      </c>
      <c r="D21" s="7"/>
      <c r="E21" s="15"/>
      <c r="F21" s="52"/>
      <c r="G21" s="8"/>
      <c r="H21" s="9"/>
    </row>
    <row r="22" spans="1:8" ht="39" x14ac:dyDescent="0.3">
      <c r="A22" s="10" t="s">
        <v>18</v>
      </c>
      <c r="B22" s="11" t="s">
        <v>178</v>
      </c>
      <c r="C22" s="15" t="s">
        <v>174</v>
      </c>
      <c r="D22" s="7">
        <f>D24+D25</f>
        <v>5270.8</v>
      </c>
      <c r="E22" s="52">
        <f>E24+E25</f>
        <v>5355</v>
      </c>
      <c r="F22" s="52">
        <f t="shared" si="0"/>
        <v>84.199999999999818</v>
      </c>
      <c r="G22" s="8">
        <f t="shared" si="1"/>
        <v>1.0159748045837445</v>
      </c>
      <c r="H22" s="9"/>
    </row>
    <row r="23" spans="1:8" ht="18.75" x14ac:dyDescent="0.3">
      <c r="A23" s="13"/>
      <c r="B23" s="14" t="s">
        <v>179</v>
      </c>
      <c r="C23" s="15" t="s">
        <v>174</v>
      </c>
      <c r="D23" s="7"/>
      <c r="E23" s="15"/>
      <c r="F23" s="52"/>
      <c r="G23" s="8"/>
      <c r="H23" s="9"/>
    </row>
    <row r="24" spans="1:8" ht="18.75" x14ac:dyDescent="0.3">
      <c r="A24" s="13" t="s">
        <v>21</v>
      </c>
      <c r="B24" s="14" t="s">
        <v>180</v>
      </c>
      <c r="C24" s="15" t="s">
        <v>174</v>
      </c>
      <c r="D24" s="22">
        <v>4796.1000000000004</v>
      </c>
      <c r="E24" s="15">
        <v>4873</v>
      </c>
      <c r="F24" s="52">
        <f t="shared" si="0"/>
        <v>76.899999999999636</v>
      </c>
      <c r="G24" s="8">
        <f t="shared" si="1"/>
        <v>1.0160338608452701</v>
      </c>
      <c r="H24" s="9"/>
    </row>
    <row r="25" spans="1:8" ht="18.75" x14ac:dyDescent="0.3">
      <c r="A25" s="13" t="s">
        <v>23</v>
      </c>
      <c r="B25" s="14" t="s">
        <v>181</v>
      </c>
      <c r="C25" s="15" t="s">
        <v>174</v>
      </c>
      <c r="D25" s="22">
        <v>474.7</v>
      </c>
      <c r="E25" s="15">
        <v>482</v>
      </c>
      <c r="F25" s="52">
        <f t="shared" si="0"/>
        <v>7.3000000000000114</v>
      </c>
      <c r="G25" s="8">
        <f t="shared" si="1"/>
        <v>1.0153781335580367</v>
      </c>
      <c r="H25" s="9"/>
    </row>
    <row r="26" spans="1:8" ht="19.5" x14ac:dyDescent="0.3">
      <c r="A26" s="10" t="s">
        <v>25</v>
      </c>
      <c r="B26" s="11" t="s">
        <v>26</v>
      </c>
      <c r="C26" s="15" t="s">
        <v>174</v>
      </c>
      <c r="D26" s="7">
        <v>1099.5</v>
      </c>
      <c r="E26" s="52">
        <v>1099.5</v>
      </c>
      <c r="F26" s="52">
        <f t="shared" si="0"/>
        <v>0</v>
      </c>
      <c r="G26" s="8">
        <f t="shared" si="1"/>
        <v>1</v>
      </c>
      <c r="H26" s="9"/>
    </row>
    <row r="27" spans="1:8" ht="19.5" x14ac:dyDescent="0.3">
      <c r="A27" s="10" t="s">
        <v>27</v>
      </c>
      <c r="B27" s="11" t="s">
        <v>182</v>
      </c>
      <c r="C27" s="15" t="s">
        <v>174</v>
      </c>
      <c r="D27" s="7">
        <v>1994.7</v>
      </c>
      <c r="E27" s="52">
        <f>E29</f>
        <v>1994.7</v>
      </c>
      <c r="F27" s="52">
        <f t="shared" si="0"/>
        <v>0</v>
      </c>
      <c r="G27" s="8">
        <f t="shared" si="1"/>
        <v>1</v>
      </c>
      <c r="H27" s="9"/>
    </row>
    <row r="28" spans="1:8" ht="18.75" x14ac:dyDescent="0.3">
      <c r="A28" s="13"/>
      <c r="B28" s="14" t="s">
        <v>179</v>
      </c>
      <c r="C28" s="15" t="s">
        <v>174</v>
      </c>
      <c r="D28" s="7"/>
      <c r="E28" s="15"/>
      <c r="F28" s="52">
        <f t="shared" si="0"/>
        <v>0</v>
      </c>
      <c r="G28" s="8"/>
      <c r="H28" s="9"/>
    </row>
    <row r="29" spans="1:8" ht="56.25" x14ac:dyDescent="0.3">
      <c r="A29" s="13" t="s">
        <v>29</v>
      </c>
      <c r="B29" s="14" t="s">
        <v>183</v>
      </c>
      <c r="C29" s="15" t="s">
        <v>174</v>
      </c>
      <c r="D29" s="7">
        <v>1994.7</v>
      </c>
      <c r="E29" s="15">
        <v>1994.7</v>
      </c>
      <c r="F29" s="52">
        <f t="shared" si="0"/>
        <v>0</v>
      </c>
      <c r="G29" s="8">
        <f t="shared" si="1"/>
        <v>1</v>
      </c>
      <c r="H29" s="9"/>
    </row>
    <row r="30" spans="1:8" ht="39" x14ac:dyDescent="0.3">
      <c r="A30" s="10">
        <v>5</v>
      </c>
      <c r="B30" s="11" t="s">
        <v>184</v>
      </c>
      <c r="C30" s="15" t="s">
        <v>174</v>
      </c>
      <c r="D30" s="7">
        <f>D32+D33+D34+D35+D36+D37+D38</f>
        <v>245.2</v>
      </c>
      <c r="E30" s="52">
        <f>E32+E33+E34+E35+E36+E37+E38</f>
        <v>245.2</v>
      </c>
      <c r="F30" s="52">
        <f t="shared" si="0"/>
        <v>0</v>
      </c>
      <c r="G30" s="8">
        <f t="shared" si="1"/>
        <v>1</v>
      </c>
      <c r="H30" s="9"/>
    </row>
    <row r="31" spans="1:8" ht="18.75" x14ac:dyDescent="0.3">
      <c r="A31" s="13"/>
      <c r="B31" s="14" t="s">
        <v>179</v>
      </c>
      <c r="C31" s="15" t="s">
        <v>174</v>
      </c>
      <c r="D31" s="7"/>
      <c r="E31" s="15"/>
      <c r="F31" s="52"/>
      <c r="G31" s="8"/>
      <c r="H31" s="9"/>
    </row>
    <row r="32" spans="1:8" ht="18.75" x14ac:dyDescent="0.3">
      <c r="A32" s="13" t="s">
        <v>32</v>
      </c>
      <c r="B32" s="14" t="s">
        <v>185</v>
      </c>
      <c r="C32" s="15" t="s">
        <v>174</v>
      </c>
      <c r="D32" s="22">
        <v>25.4</v>
      </c>
      <c r="E32" s="15">
        <v>25.4</v>
      </c>
      <c r="F32" s="52">
        <f t="shared" si="0"/>
        <v>0</v>
      </c>
      <c r="G32" s="8">
        <f t="shared" si="1"/>
        <v>1</v>
      </c>
      <c r="H32" s="9"/>
    </row>
    <row r="33" spans="1:8" ht="18.75" x14ac:dyDescent="0.3">
      <c r="A33" s="16" t="s">
        <v>34</v>
      </c>
      <c r="B33" s="17" t="s">
        <v>186</v>
      </c>
      <c r="C33" s="15" t="s">
        <v>174</v>
      </c>
      <c r="D33" s="22">
        <v>0</v>
      </c>
      <c r="E33" s="16">
        <v>0</v>
      </c>
      <c r="F33" s="52">
        <f t="shared" si="0"/>
        <v>0</v>
      </c>
      <c r="G33" s="8"/>
      <c r="H33" s="9"/>
    </row>
    <row r="34" spans="1:8" ht="37.5" x14ac:dyDescent="0.3">
      <c r="A34" s="16" t="s">
        <v>36</v>
      </c>
      <c r="B34" s="17" t="s">
        <v>187</v>
      </c>
      <c r="C34" s="15" t="s">
        <v>174</v>
      </c>
      <c r="D34" s="22">
        <v>4.4000000000000004</v>
      </c>
      <c r="E34" s="16">
        <v>4.4000000000000004</v>
      </c>
      <c r="F34" s="52">
        <f t="shared" si="0"/>
        <v>0</v>
      </c>
      <c r="G34" s="8">
        <f t="shared" si="1"/>
        <v>1</v>
      </c>
      <c r="H34" s="9"/>
    </row>
    <row r="35" spans="1:8" ht="37.5" x14ac:dyDescent="0.3">
      <c r="A35" s="13" t="s">
        <v>38</v>
      </c>
      <c r="B35" s="14" t="s">
        <v>188</v>
      </c>
      <c r="C35" s="15" t="s">
        <v>174</v>
      </c>
      <c r="D35" s="22">
        <v>102.3</v>
      </c>
      <c r="E35" s="15">
        <v>102.3</v>
      </c>
      <c r="F35" s="52">
        <f t="shared" si="0"/>
        <v>0</v>
      </c>
      <c r="G35" s="8">
        <f t="shared" si="1"/>
        <v>1</v>
      </c>
      <c r="H35" s="9"/>
    </row>
    <row r="36" spans="1:8" ht="18.75" x14ac:dyDescent="0.3">
      <c r="A36" s="16" t="s">
        <v>40</v>
      </c>
      <c r="B36" s="17" t="s">
        <v>189</v>
      </c>
      <c r="C36" s="15" t="s">
        <v>174</v>
      </c>
      <c r="D36" s="22">
        <v>10.6</v>
      </c>
      <c r="E36" s="16">
        <v>10.6</v>
      </c>
      <c r="F36" s="52">
        <f t="shared" si="0"/>
        <v>0</v>
      </c>
      <c r="G36" s="8">
        <f t="shared" si="1"/>
        <v>1</v>
      </c>
      <c r="H36" s="9"/>
    </row>
    <row r="37" spans="1:8" ht="18.75" x14ac:dyDescent="0.3">
      <c r="A37" s="16" t="s">
        <v>42</v>
      </c>
      <c r="B37" s="17" t="s">
        <v>190</v>
      </c>
      <c r="C37" s="15" t="s">
        <v>174</v>
      </c>
      <c r="D37" s="22">
        <v>23.3</v>
      </c>
      <c r="E37" s="16">
        <v>23.3</v>
      </c>
      <c r="F37" s="52">
        <f t="shared" si="0"/>
        <v>0</v>
      </c>
      <c r="G37" s="8">
        <f t="shared" si="1"/>
        <v>1</v>
      </c>
      <c r="H37" s="9"/>
    </row>
    <row r="38" spans="1:8" ht="37.5" x14ac:dyDescent="0.3">
      <c r="A38" s="13" t="s">
        <v>44</v>
      </c>
      <c r="B38" s="14" t="s">
        <v>191</v>
      </c>
      <c r="C38" s="15" t="s">
        <v>174</v>
      </c>
      <c r="D38" s="22">
        <v>79.2</v>
      </c>
      <c r="E38" s="15">
        <v>79.2</v>
      </c>
      <c r="F38" s="52">
        <f t="shared" si="0"/>
        <v>0</v>
      </c>
      <c r="G38" s="8">
        <f t="shared" si="1"/>
        <v>1</v>
      </c>
      <c r="H38" s="9"/>
    </row>
    <row r="39" spans="1:8" ht="37.5" x14ac:dyDescent="0.3">
      <c r="A39" s="18" t="s">
        <v>46</v>
      </c>
      <c r="B39" s="19" t="s">
        <v>192</v>
      </c>
      <c r="C39" s="15" t="s">
        <v>174</v>
      </c>
      <c r="D39" s="7">
        <f>D42+D43+D44+D46+D47+D48+D60+D61+D62+D63+D64+D65+D71+D72+D73</f>
        <v>1389.9999999999995</v>
      </c>
      <c r="E39" s="18">
        <f>E42+E43+E44+E45+E46+E47+E48+E60+E61+E62+E63+E64+E65+E71+E72+E73</f>
        <v>1630.8999999999996</v>
      </c>
      <c r="F39" s="52">
        <f t="shared" si="0"/>
        <v>240.90000000000009</v>
      </c>
      <c r="G39" s="46">
        <f>F39/D39</f>
        <v>0.17330935251798574</v>
      </c>
      <c r="H39" s="9"/>
    </row>
    <row r="40" spans="1:8" ht="58.5" x14ac:dyDescent="0.3">
      <c r="A40" s="20" t="s">
        <v>48</v>
      </c>
      <c r="B40" s="21" t="s">
        <v>193</v>
      </c>
      <c r="C40" s="15" t="s">
        <v>174</v>
      </c>
      <c r="D40" s="7">
        <f>D42+D43+D44+D45+D46+D47+D48+D60+D61+D62+D63+D64+D71+D72+D73</f>
        <v>1335.2999999999995</v>
      </c>
      <c r="E40" s="18">
        <f>E42+E43+E44+E45+E46+E47+E48+E60+E61+E62+E63+E64+E71+E72+E73</f>
        <v>1576.1999999999996</v>
      </c>
      <c r="F40" s="52">
        <f t="shared" si="0"/>
        <v>240.90000000000009</v>
      </c>
      <c r="G40" s="46">
        <f t="shared" ref="G40:G47" si="2">F40/D40</f>
        <v>0.1804088968771064</v>
      </c>
      <c r="H40" s="9"/>
    </row>
    <row r="41" spans="1:8" ht="18.75" x14ac:dyDescent="0.3">
      <c r="A41" s="16"/>
      <c r="B41" s="17" t="s">
        <v>172</v>
      </c>
      <c r="C41" s="15" t="s">
        <v>174</v>
      </c>
      <c r="D41" s="7"/>
      <c r="E41" s="16"/>
      <c r="F41" s="52"/>
      <c r="G41" s="8"/>
      <c r="H41" s="9"/>
    </row>
    <row r="42" spans="1:8" ht="56.25" x14ac:dyDescent="0.3">
      <c r="A42" s="16" t="s">
        <v>50</v>
      </c>
      <c r="B42" s="17" t="s">
        <v>194</v>
      </c>
      <c r="C42" s="15" t="s">
        <v>174</v>
      </c>
      <c r="D42" s="22">
        <v>584.79999999999995</v>
      </c>
      <c r="E42" s="16">
        <v>706</v>
      </c>
      <c r="F42" s="52">
        <f t="shared" si="0"/>
        <v>121.20000000000005</v>
      </c>
      <c r="G42" s="8">
        <f t="shared" si="2"/>
        <v>0.20725034199726411</v>
      </c>
      <c r="H42" s="9"/>
    </row>
    <row r="43" spans="1:8" ht="18.75" x14ac:dyDescent="0.3">
      <c r="A43" s="16" t="s">
        <v>52</v>
      </c>
      <c r="B43" s="17" t="s">
        <v>181</v>
      </c>
      <c r="C43" s="15" t="s">
        <v>174</v>
      </c>
      <c r="D43" s="22">
        <v>57.9</v>
      </c>
      <c r="E43" s="16">
        <v>70</v>
      </c>
      <c r="F43" s="52">
        <f t="shared" si="0"/>
        <v>12.100000000000001</v>
      </c>
      <c r="G43" s="8">
        <f t="shared" si="2"/>
        <v>0.20898100172711576</v>
      </c>
      <c r="H43" s="9"/>
    </row>
    <row r="44" spans="1:8" ht="18.75" x14ac:dyDescent="0.3">
      <c r="A44" s="16" t="s">
        <v>53</v>
      </c>
      <c r="B44" s="17" t="s">
        <v>195</v>
      </c>
      <c r="C44" s="15" t="s">
        <v>174</v>
      </c>
      <c r="D44" s="22">
        <v>21.6</v>
      </c>
      <c r="E44" s="16">
        <v>21.6</v>
      </c>
      <c r="F44" s="52">
        <f t="shared" si="0"/>
        <v>0</v>
      </c>
      <c r="G44" s="8">
        <f t="shared" si="2"/>
        <v>0</v>
      </c>
      <c r="H44" s="9"/>
    </row>
    <row r="45" spans="1:8" ht="18.75" x14ac:dyDescent="0.3">
      <c r="A45" s="16" t="s">
        <v>55</v>
      </c>
      <c r="B45" s="17" t="s">
        <v>26</v>
      </c>
      <c r="C45" s="15" t="s">
        <v>174</v>
      </c>
      <c r="D45" s="22">
        <v>0</v>
      </c>
      <c r="E45" s="16"/>
      <c r="F45" s="52">
        <f t="shared" si="0"/>
        <v>0</v>
      </c>
      <c r="G45" s="8"/>
      <c r="H45" s="9"/>
    </row>
    <row r="46" spans="1:8" ht="75" x14ac:dyDescent="0.3">
      <c r="A46" s="16" t="s">
        <v>56</v>
      </c>
      <c r="B46" s="17" t="s">
        <v>196</v>
      </c>
      <c r="C46" s="15" t="s">
        <v>174</v>
      </c>
      <c r="D46" s="22">
        <v>29.5</v>
      </c>
      <c r="E46" s="16">
        <v>29.5</v>
      </c>
      <c r="F46" s="52">
        <f t="shared" si="0"/>
        <v>0</v>
      </c>
      <c r="G46" s="8">
        <f t="shared" si="2"/>
        <v>0</v>
      </c>
      <c r="H46" s="9"/>
    </row>
    <row r="47" spans="1:8" ht="37.5" x14ac:dyDescent="0.3">
      <c r="A47" s="13" t="s">
        <v>58</v>
      </c>
      <c r="B47" s="14" t="s">
        <v>197</v>
      </c>
      <c r="C47" s="15" t="s">
        <v>174</v>
      </c>
      <c r="D47" s="22">
        <v>93.5</v>
      </c>
      <c r="E47" s="15">
        <v>93.5</v>
      </c>
      <c r="F47" s="52">
        <f t="shared" si="0"/>
        <v>0</v>
      </c>
      <c r="G47" s="8">
        <f t="shared" si="2"/>
        <v>0</v>
      </c>
      <c r="H47" s="9"/>
    </row>
    <row r="48" spans="1:8" ht="37.5" x14ac:dyDescent="0.3">
      <c r="A48" s="13" t="s">
        <v>60</v>
      </c>
      <c r="B48" s="14" t="s">
        <v>198</v>
      </c>
      <c r="C48" s="15" t="s">
        <v>174</v>
      </c>
      <c r="D48" s="22">
        <f>D50+D51+D52+D53+D54+D55+D56+D57+D58+D59</f>
        <v>343.9</v>
      </c>
      <c r="E48" s="15">
        <f>E50+E51+E52+E53+E54+E55+E56+E57+E58+E59</f>
        <v>451.5</v>
      </c>
      <c r="F48" s="52">
        <f t="shared" si="0"/>
        <v>107.60000000000002</v>
      </c>
      <c r="G48" s="8">
        <f>F48/D48</f>
        <v>0.31288165164291953</v>
      </c>
      <c r="H48" s="9"/>
    </row>
    <row r="49" spans="1:8" ht="18.75" x14ac:dyDescent="0.3">
      <c r="A49" s="13"/>
      <c r="B49" s="14" t="s">
        <v>179</v>
      </c>
      <c r="C49" s="15" t="s">
        <v>174</v>
      </c>
      <c r="D49" s="22"/>
      <c r="E49" s="15"/>
      <c r="F49" s="52"/>
      <c r="G49" s="8"/>
      <c r="H49" s="9"/>
    </row>
    <row r="50" spans="1:8" ht="18.75" x14ac:dyDescent="0.3">
      <c r="A50" s="13" t="s">
        <v>117</v>
      </c>
      <c r="B50" s="14" t="s">
        <v>199</v>
      </c>
      <c r="C50" s="15" t="s">
        <v>174</v>
      </c>
      <c r="D50" s="22">
        <v>190</v>
      </c>
      <c r="E50" s="15">
        <v>190</v>
      </c>
      <c r="F50" s="52">
        <f t="shared" si="0"/>
        <v>0</v>
      </c>
      <c r="G50" s="8">
        <f t="shared" ref="G50:G80" si="3">F50/D50</f>
        <v>0</v>
      </c>
      <c r="H50" s="9"/>
    </row>
    <row r="51" spans="1:8" ht="18.75" x14ac:dyDescent="0.3">
      <c r="A51" s="13" t="s">
        <v>118</v>
      </c>
      <c r="B51" s="14" t="s">
        <v>200</v>
      </c>
      <c r="C51" s="15" t="s">
        <v>174</v>
      </c>
      <c r="D51" s="22">
        <v>5.6</v>
      </c>
      <c r="E51" s="15">
        <v>5.6</v>
      </c>
      <c r="F51" s="52">
        <f t="shared" si="0"/>
        <v>0</v>
      </c>
      <c r="G51" s="8"/>
      <c r="H51" s="9"/>
    </row>
    <row r="52" spans="1:8" ht="37.5" x14ac:dyDescent="0.3">
      <c r="A52" s="13" t="s">
        <v>119</v>
      </c>
      <c r="B52" s="14" t="s">
        <v>201</v>
      </c>
      <c r="C52" s="15" t="s">
        <v>174</v>
      </c>
      <c r="D52" s="22">
        <v>118.4</v>
      </c>
      <c r="E52" s="15">
        <v>226</v>
      </c>
      <c r="F52" s="52">
        <f t="shared" si="0"/>
        <v>107.6</v>
      </c>
      <c r="G52" s="8">
        <f t="shared" si="3"/>
        <v>0.90878378378378366</v>
      </c>
      <c r="H52" s="9"/>
    </row>
    <row r="53" spans="1:8" ht="37.5" x14ac:dyDescent="0.3">
      <c r="A53" s="13" t="s">
        <v>120</v>
      </c>
      <c r="B53" s="14" t="s">
        <v>202</v>
      </c>
      <c r="C53" s="15" t="s">
        <v>174</v>
      </c>
      <c r="D53" s="22">
        <v>2.4</v>
      </c>
      <c r="E53" s="15">
        <v>2.4</v>
      </c>
      <c r="F53" s="52">
        <f t="shared" si="0"/>
        <v>0</v>
      </c>
      <c r="G53" s="8">
        <f t="shared" si="3"/>
        <v>0</v>
      </c>
      <c r="H53" s="9"/>
    </row>
    <row r="54" spans="1:8" ht="75" x14ac:dyDescent="0.3">
      <c r="A54" s="13" t="s">
        <v>121</v>
      </c>
      <c r="B54" s="14" t="s">
        <v>203</v>
      </c>
      <c r="C54" s="15" t="s">
        <v>174</v>
      </c>
      <c r="D54" s="22">
        <v>3.9</v>
      </c>
      <c r="E54" s="15">
        <v>3.9</v>
      </c>
      <c r="F54" s="52">
        <f t="shared" si="0"/>
        <v>0</v>
      </c>
      <c r="G54" s="8">
        <f t="shared" si="3"/>
        <v>0</v>
      </c>
      <c r="H54" s="9"/>
    </row>
    <row r="55" spans="1:8" ht="18.75" x14ac:dyDescent="0.3">
      <c r="A55" s="13" t="s">
        <v>122</v>
      </c>
      <c r="B55" s="14" t="s">
        <v>204</v>
      </c>
      <c r="C55" s="15" t="s">
        <v>174</v>
      </c>
      <c r="D55" s="22">
        <v>7</v>
      </c>
      <c r="E55" s="15">
        <v>7</v>
      </c>
      <c r="F55" s="52">
        <f t="shared" si="0"/>
        <v>0</v>
      </c>
      <c r="G55" s="8">
        <f t="shared" si="3"/>
        <v>0</v>
      </c>
      <c r="H55" s="9"/>
    </row>
    <row r="56" spans="1:8" ht="56.25" x14ac:dyDescent="0.3">
      <c r="A56" s="13" t="s">
        <v>123</v>
      </c>
      <c r="B56" s="14" t="s">
        <v>205</v>
      </c>
      <c r="C56" s="15" t="s">
        <v>174</v>
      </c>
      <c r="D56" s="22">
        <v>14.1</v>
      </c>
      <c r="E56" s="15">
        <v>14.1</v>
      </c>
      <c r="F56" s="52">
        <f t="shared" si="0"/>
        <v>0</v>
      </c>
      <c r="G56" s="8">
        <f t="shared" si="3"/>
        <v>0</v>
      </c>
      <c r="H56" s="9"/>
    </row>
    <row r="57" spans="1:8" ht="37.5" x14ac:dyDescent="0.3">
      <c r="A57" s="13" t="s">
        <v>124</v>
      </c>
      <c r="B57" s="14" t="s">
        <v>206</v>
      </c>
      <c r="C57" s="15" t="s">
        <v>174</v>
      </c>
      <c r="D57" s="22">
        <v>2.5</v>
      </c>
      <c r="E57" s="15">
        <v>2.5</v>
      </c>
      <c r="F57" s="52">
        <f t="shared" si="0"/>
        <v>0</v>
      </c>
      <c r="G57" s="8">
        <f t="shared" si="3"/>
        <v>0</v>
      </c>
      <c r="H57" s="9"/>
    </row>
    <row r="58" spans="1:8" ht="18.75" x14ac:dyDescent="0.3">
      <c r="A58" s="13" t="s">
        <v>125</v>
      </c>
      <c r="B58" s="14" t="s">
        <v>207</v>
      </c>
      <c r="C58" s="15" t="s">
        <v>174</v>
      </c>
      <c r="D58" s="22">
        <v>0</v>
      </c>
      <c r="E58" s="15">
        <v>0</v>
      </c>
      <c r="F58" s="52">
        <f t="shared" si="0"/>
        <v>0</v>
      </c>
      <c r="G58" s="8"/>
      <c r="H58" s="9"/>
    </row>
    <row r="59" spans="1:8" ht="18.75" x14ac:dyDescent="0.3">
      <c r="A59" s="13" t="s">
        <v>126</v>
      </c>
      <c r="B59" s="14" t="s">
        <v>208</v>
      </c>
      <c r="C59" s="15" t="s">
        <v>174</v>
      </c>
      <c r="D59" s="22">
        <v>0</v>
      </c>
      <c r="E59" s="15">
        <v>0</v>
      </c>
      <c r="F59" s="52">
        <f t="shared" si="0"/>
        <v>0</v>
      </c>
      <c r="G59" s="8"/>
      <c r="H59" s="9"/>
    </row>
    <row r="60" spans="1:8" ht="18.75" x14ac:dyDescent="0.3">
      <c r="A60" s="13" t="s">
        <v>71</v>
      </c>
      <c r="B60" s="14" t="s">
        <v>209</v>
      </c>
      <c r="C60" s="15" t="s">
        <v>174</v>
      </c>
      <c r="D60" s="22">
        <v>128.6</v>
      </c>
      <c r="E60" s="15">
        <v>128.6</v>
      </c>
      <c r="F60" s="52">
        <f t="shared" si="0"/>
        <v>0</v>
      </c>
      <c r="G60" s="8">
        <f t="shared" si="3"/>
        <v>0</v>
      </c>
      <c r="H60" s="9"/>
    </row>
    <row r="61" spans="1:8" ht="18.75" x14ac:dyDescent="0.3">
      <c r="A61" s="13" t="s">
        <v>73</v>
      </c>
      <c r="B61" s="14" t="s">
        <v>210</v>
      </c>
      <c r="C61" s="15" t="s">
        <v>174</v>
      </c>
      <c r="D61" s="22">
        <v>12.3</v>
      </c>
      <c r="E61" s="15">
        <v>12.3</v>
      </c>
      <c r="F61" s="52">
        <f t="shared" si="0"/>
        <v>0</v>
      </c>
      <c r="G61" s="8">
        <f t="shared" si="3"/>
        <v>0</v>
      </c>
      <c r="H61" s="9"/>
    </row>
    <row r="62" spans="1:8" ht="37.5" x14ac:dyDescent="0.3">
      <c r="A62" s="13" t="s">
        <v>75</v>
      </c>
      <c r="B62" s="14" t="s">
        <v>211</v>
      </c>
      <c r="C62" s="15" t="s">
        <v>174</v>
      </c>
      <c r="D62" s="22">
        <v>11.8</v>
      </c>
      <c r="E62" s="15">
        <v>11.8</v>
      </c>
      <c r="F62" s="52">
        <f t="shared" si="0"/>
        <v>0</v>
      </c>
      <c r="G62" s="31">
        <f t="shared" si="3"/>
        <v>0</v>
      </c>
      <c r="H62" s="9"/>
    </row>
    <row r="63" spans="1:8" ht="37.5" x14ac:dyDescent="0.3">
      <c r="A63" s="13" t="s">
        <v>77</v>
      </c>
      <c r="B63" s="14" t="s">
        <v>212</v>
      </c>
      <c r="C63" s="15" t="s">
        <v>174</v>
      </c>
      <c r="D63" s="22">
        <v>16.7</v>
      </c>
      <c r="E63" s="15">
        <v>16.7</v>
      </c>
      <c r="F63" s="52">
        <f t="shared" si="0"/>
        <v>0</v>
      </c>
      <c r="G63" s="8">
        <f t="shared" si="3"/>
        <v>0</v>
      </c>
      <c r="H63" s="9"/>
    </row>
    <row r="64" spans="1:8" ht="56.25" x14ac:dyDescent="0.3">
      <c r="A64" s="13" t="s">
        <v>79</v>
      </c>
      <c r="B64" s="14" t="s">
        <v>213</v>
      </c>
      <c r="C64" s="15" t="s">
        <v>174</v>
      </c>
      <c r="D64" s="22">
        <v>16.100000000000001</v>
      </c>
      <c r="E64" s="15">
        <v>16.100000000000001</v>
      </c>
      <c r="F64" s="52">
        <f t="shared" si="0"/>
        <v>0</v>
      </c>
      <c r="G64" s="8">
        <f t="shared" si="3"/>
        <v>0</v>
      </c>
      <c r="H64" s="9"/>
    </row>
    <row r="65" spans="1:8" ht="18.75" x14ac:dyDescent="0.3">
      <c r="A65" s="13" t="s">
        <v>81</v>
      </c>
      <c r="B65" s="14" t="s">
        <v>214</v>
      </c>
      <c r="C65" s="15" t="s">
        <v>174</v>
      </c>
      <c r="D65" s="22">
        <f>D67+D68+D69+D70</f>
        <v>54.7</v>
      </c>
      <c r="E65" s="15">
        <f>E67+E68+E69+E70</f>
        <v>54.7</v>
      </c>
      <c r="F65" s="52">
        <f t="shared" si="0"/>
        <v>0</v>
      </c>
      <c r="G65" s="8">
        <f t="shared" si="3"/>
        <v>0</v>
      </c>
      <c r="H65" s="9"/>
    </row>
    <row r="66" spans="1:8" ht="18.75" x14ac:dyDescent="0.3">
      <c r="A66" s="13"/>
      <c r="B66" s="14" t="s">
        <v>172</v>
      </c>
      <c r="C66" s="15" t="s">
        <v>174</v>
      </c>
      <c r="D66" s="22"/>
      <c r="E66" s="15"/>
      <c r="F66" s="52"/>
      <c r="G66" s="8"/>
      <c r="H66" s="9"/>
    </row>
    <row r="67" spans="1:8" ht="18.75" x14ac:dyDescent="0.3">
      <c r="A67" s="13" t="s">
        <v>127</v>
      </c>
      <c r="B67" s="14" t="s">
        <v>215</v>
      </c>
      <c r="C67" s="15" t="s">
        <v>174</v>
      </c>
      <c r="D67" s="22">
        <v>4.0999999999999996</v>
      </c>
      <c r="E67" s="15">
        <v>4.0999999999999996</v>
      </c>
      <c r="F67" s="52">
        <f t="shared" si="0"/>
        <v>0</v>
      </c>
      <c r="G67" s="8">
        <f t="shared" si="3"/>
        <v>0</v>
      </c>
      <c r="H67" s="9"/>
    </row>
    <row r="68" spans="1:8" ht="18.75" x14ac:dyDescent="0.3">
      <c r="A68" s="13" t="s">
        <v>128</v>
      </c>
      <c r="B68" s="14" t="s">
        <v>216</v>
      </c>
      <c r="C68" s="15" t="s">
        <v>174</v>
      </c>
      <c r="D68" s="22">
        <v>39.1</v>
      </c>
      <c r="E68" s="15">
        <v>39.1</v>
      </c>
      <c r="F68" s="52">
        <f t="shared" si="0"/>
        <v>0</v>
      </c>
      <c r="G68" s="8">
        <f t="shared" si="3"/>
        <v>0</v>
      </c>
      <c r="H68" s="9"/>
    </row>
    <row r="69" spans="1:8" ht="37.5" x14ac:dyDescent="0.3">
      <c r="A69" s="13" t="s">
        <v>129</v>
      </c>
      <c r="B69" s="14" t="s">
        <v>217</v>
      </c>
      <c r="C69" s="15" t="s">
        <v>174</v>
      </c>
      <c r="D69" s="22">
        <v>2.4</v>
      </c>
      <c r="E69" s="15">
        <v>2.4</v>
      </c>
      <c r="F69" s="52">
        <f t="shared" si="0"/>
        <v>0</v>
      </c>
      <c r="G69" s="8">
        <f t="shared" si="3"/>
        <v>0</v>
      </c>
      <c r="H69" s="9"/>
    </row>
    <row r="70" spans="1:8" ht="18.75" x14ac:dyDescent="0.3">
      <c r="A70" s="13" t="s">
        <v>130</v>
      </c>
      <c r="B70" s="14" t="s">
        <v>218</v>
      </c>
      <c r="C70" s="15" t="s">
        <v>174</v>
      </c>
      <c r="D70" s="22">
        <v>9.1</v>
      </c>
      <c r="E70" s="15">
        <v>9.1</v>
      </c>
      <c r="F70" s="52">
        <f t="shared" si="0"/>
        <v>0</v>
      </c>
      <c r="G70" s="8">
        <f t="shared" si="3"/>
        <v>0</v>
      </c>
      <c r="H70" s="9"/>
    </row>
    <row r="71" spans="1:8" ht="18.75" x14ac:dyDescent="0.3">
      <c r="A71" s="13" t="s">
        <v>87</v>
      </c>
      <c r="B71" s="14" t="s">
        <v>219</v>
      </c>
      <c r="C71" s="15" t="s">
        <v>174</v>
      </c>
      <c r="D71" s="22">
        <v>11.1</v>
      </c>
      <c r="E71" s="15">
        <v>11.1</v>
      </c>
      <c r="F71" s="52">
        <f t="shared" si="0"/>
        <v>0</v>
      </c>
      <c r="G71" s="8">
        <f t="shared" si="3"/>
        <v>0</v>
      </c>
      <c r="H71" s="9"/>
    </row>
    <row r="72" spans="1:8" ht="37.5" x14ac:dyDescent="0.3">
      <c r="A72" s="13" t="s">
        <v>81</v>
      </c>
      <c r="B72" s="14" t="s">
        <v>220</v>
      </c>
      <c r="C72" s="15" t="s">
        <v>174</v>
      </c>
      <c r="D72" s="22">
        <v>4.2</v>
      </c>
      <c r="E72" s="15">
        <v>4.2</v>
      </c>
      <c r="F72" s="52">
        <f t="shared" si="0"/>
        <v>0</v>
      </c>
      <c r="G72" s="8">
        <f t="shared" si="3"/>
        <v>0</v>
      </c>
      <c r="H72" s="9"/>
    </row>
    <row r="73" spans="1:8" ht="56.25" x14ac:dyDescent="0.3">
      <c r="A73" s="13" t="s">
        <v>87</v>
      </c>
      <c r="B73" s="14" t="s">
        <v>221</v>
      </c>
      <c r="C73" s="15" t="s">
        <v>174</v>
      </c>
      <c r="D73" s="22">
        <v>3.3</v>
      </c>
      <c r="E73" s="15">
        <v>3.3</v>
      </c>
      <c r="F73" s="52">
        <f t="shared" si="0"/>
        <v>0</v>
      </c>
      <c r="G73" s="8"/>
      <c r="H73" s="9"/>
    </row>
    <row r="74" spans="1:8" ht="18.75" x14ac:dyDescent="0.3">
      <c r="A74" s="18" t="s">
        <v>91</v>
      </c>
      <c r="B74" s="19" t="s">
        <v>222</v>
      </c>
      <c r="C74" s="15" t="s">
        <v>174</v>
      </c>
      <c r="D74" s="43">
        <f>D39+D15</f>
        <v>10169.6</v>
      </c>
      <c r="E74" s="18">
        <f>E39+E15</f>
        <v>10494.7</v>
      </c>
      <c r="F74" s="52">
        <f t="shared" si="0"/>
        <v>325.10000000000036</v>
      </c>
      <c r="G74" s="31">
        <f t="shared" si="3"/>
        <v>3.1967825676526153E-2</v>
      </c>
      <c r="H74" s="9"/>
    </row>
    <row r="75" spans="1:8" ht="18.75" x14ac:dyDescent="0.3">
      <c r="A75" s="18" t="s">
        <v>93</v>
      </c>
      <c r="B75" s="19" t="s">
        <v>223</v>
      </c>
      <c r="C75" s="15" t="s">
        <v>174</v>
      </c>
      <c r="D75" s="43">
        <f>D76-D74</f>
        <v>1634.3999999999996</v>
      </c>
      <c r="E75" s="18">
        <f>E76-E74</f>
        <v>-704.70000000000073</v>
      </c>
      <c r="F75" s="44">
        <f>E75-D75</f>
        <v>-2339.1000000000004</v>
      </c>
      <c r="G75" s="8">
        <f t="shared" si="3"/>
        <v>-1.4311674008810578</v>
      </c>
      <c r="H75" s="9"/>
    </row>
    <row r="76" spans="1:8" ht="56.25" x14ac:dyDescent="0.3">
      <c r="A76" s="18" t="s">
        <v>95</v>
      </c>
      <c r="B76" s="19" t="s">
        <v>224</v>
      </c>
      <c r="C76" s="15" t="s">
        <v>174</v>
      </c>
      <c r="D76" s="7">
        <v>11804</v>
      </c>
      <c r="E76" s="18">
        <v>9790</v>
      </c>
      <c r="F76" s="52">
        <f t="shared" si="0"/>
        <v>-2014</v>
      </c>
      <c r="G76" s="31">
        <f t="shared" si="3"/>
        <v>-0.17062012876990851</v>
      </c>
      <c r="H76" s="32" t="s">
        <v>225</v>
      </c>
    </row>
    <row r="77" spans="1:8" ht="300" x14ac:dyDescent="0.3">
      <c r="A77" s="18" t="s">
        <v>97</v>
      </c>
      <c r="B77" s="19" t="s">
        <v>226</v>
      </c>
      <c r="C77" s="52"/>
      <c r="D77" s="7">
        <v>23420</v>
      </c>
      <c r="E77" s="18">
        <v>19579</v>
      </c>
      <c r="F77" s="52">
        <f t="shared" si="0"/>
        <v>-3841</v>
      </c>
      <c r="G77" s="31">
        <f t="shared" si="3"/>
        <v>-0.16400512382578991</v>
      </c>
      <c r="H77" s="32" t="s">
        <v>227</v>
      </c>
    </row>
    <row r="78" spans="1:8" ht="18.75" x14ac:dyDescent="0.3">
      <c r="A78" s="63" t="s">
        <v>100</v>
      </c>
      <c r="B78" s="65" t="s">
        <v>228</v>
      </c>
      <c r="C78" s="15" t="s">
        <v>102</v>
      </c>
      <c r="D78" s="22"/>
      <c r="E78" s="52"/>
      <c r="F78" s="52"/>
      <c r="G78" s="8"/>
      <c r="H78" s="9"/>
    </row>
    <row r="79" spans="1:8" ht="18.75" x14ac:dyDescent="0.3">
      <c r="A79" s="64"/>
      <c r="B79" s="66"/>
      <c r="C79" s="15" t="s">
        <v>229</v>
      </c>
      <c r="D79" s="22"/>
      <c r="E79" s="52"/>
      <c r="F79" s="52"/>
      <c r="G79" s="8"/>
      <c r="H79" s="9"/>
    </row>
    <row r="80" spans="1:8" ht="18.75" x14ac:dyDescent="0.3">
      <c r="A80" s="51" t="s">
        <v>103</v>
      </c>
      <c r="B80" s="6" t="s">
        <v>230</v>
      </c>
      <c r="C80" s="16" t="s">
        <v>105</v>
      </c>
      <c r="D80" s="47">
        <f>D76/D77</f>
        <v>0.50401366353543975</v>
      </c>
      <c r="E80" s="48">
        <f>E76/E77</f>
        <v>0.50002553756575918</v>
      </c>
      <c r="F80" s="44">
        <f t="shared" ref="F80" si="4">E80-D80</f>
        <v>-3.9881259696805671E-3</v>
      </c>
      <c r="G80" s="43">
        <f t="shared" si="3"/>
        <v>-7.9127338368280998E-3</v>
      </c>
      <c r="H80" s="32"/>
    </row>
    <row r="81" spans="1:8" ht="18.75" x14ac:dyDescent="0.3">
      <c r="A81" s="23"/>
      <c r="B81" s="23"/>
      <c r="C81" s="23"/>
      <c r="D81" s="23"/>
      <c r="E81" s="23"/>
      <c r="F81" s="23"/>
      <c r="G81" s="23"/>
      <c r="H81" s="23"/>
    </row>
    <row r="82" spans="1:8" ht="18.75" x14ac:dyDescent="0.3">
      <c r="A82" s="29" t="s">
        <v>231</v>
      </c>
      <c r="B82" s="29"/>
      <c r="C82" s="3"/>
      <c r="D82" s="3"/>
      <c r="E82" s="3"/>
      <c r="F82" s="3"/>
      <c r="G82" s="3"/>
      <c r="H82" s="3"/>
    </row>
    <row r="83" spans="1:8" ht="18.75" x14ac:dyDescent="0.3">
      <c r="A83" s="58" t="s">
        <v>232</v>
      </c>
      <c r="B83" s="58"/>
      <c r="C83" s="58"/>
      <c r="D83" s="58"/>
      <c r="E83" s="58"/>
      <c r="F83" s="58"/>
      <c r="G83" s="58"/>
      <c r="H83" s="58"/>
    </row>
    <row r="84" spans="1:8" ht="18.75" x14ac:dyDescent="0.3">
      <c r="A84" s="58" t="s">
        <v>143</v>
      </c>
      <c r="B84" s="58"/>
      <c r="C84" s="58"/>
      <c r="D84" s="58"/>
      <c r="E84" s="58"/>
      <c r="F84" s="58"/>
      <c r="G84" s="58"/>
      <c r="H84" s="58"/>
    </row>
    <row r="85" spans="1:8" ht="18.75" x14ac:dyDescent="0.3">
      <c r="A85" s="58" t="s">
        <v>233</v>
      </c>
      <c r="B85" s="58"/>
      <c r="C85" s="58"/>
      <c r="D85" s="58"/>
      <c r="E85" s="58"/>
      <c r="F85" s="58"/>
      <c r="G85" s="58"/>
      <c r="H85" s="58"/>
    </row>
    <row r="86" spans="1:8" ht="18.75" x14ac:dyDescent="0.3">
      <c r="A86" s="49"/>
      <c r="B86" s="49"/>
      <c r="C86" s="49"/>
      <c r="D86" s="49"/>
      <c r="E86" s="49"/>
      <c r="F86" s="49"/>
      <c r="G86" s="49"/>
      <c r="H86" s="49"/>
    </row>
    <row r="87" spans="1:8" ht="18.75" x14ac:dyDescent="0.3">
      <c r="A87" s="49"/>
      <c r="B87" s="49"/>
      <c r="C87" s="49"/>
      <c r="D87" s="49"/>
      <c r="E87" s="49"/>
      <c r="F87" s="49"/>
      <c r="G87" s="49"/>
      <c r="H87" s="49"/>
    </row>
    <row r="88" spans="1:8" ht="18.75" x14ac:dyDescent="0.3">
      <c r="A88" s="49"/>
      <c r="B88" s="49"/>
      <c r="C88" s="49"/>
      <c r="D88" s="49"/>
      <c r="E88" s="49"/>
      <c r="F88" s="49"/>
      <c r="G88" s="49"/>
      <c r="H88" s="49"/>
    </row>
    <row r="89" spans="1:8" ht="18.75" x14ac:dyDescent="0.3">
      <c r="A89" s="23"/>
      <c r="B89" s="23"/>
      <c r="C89" s="23"/>
      <c r="D89" s="23"/>
      <c r="E89" s="23"/>
      <c r="F89" s="23"/>
      <c r="G89" s="23"/>
      <c r="H89" s="23"/>
    </row>
    <row r="90" spans="1:8" ht="18.75" x14ac:dyDescent="0.3">
      <c r="A90" s="23"/>
      <c r="B90" s="24" t="s">
        <v>113</v>
      </c>
      <c r="C90" s="24"/>
      <c r="D90" s="24"/>
      <c r="E90" s="24" t="s">
        <v>114</v>
      </c>
      <c r="F90" s="23"/>
      <c r="G90" s="23"/>
      <c r="H90" s="23"/>
    </row>
    <row r="91" spans="1:8" ht="18.75" x14ac:dyDescent="0.3">
      <c r="A91" s="23"/>
      <c r="B91" s="24"/>
      <c r="C91" s="24"/>
      <c r="D91" s="24"/>
      <c r="E91" s="24"/>
      <c r="F91" s="23"/>
      <c r="G91" s="23"/>
      <c r="H91" s="23"/>
    </row>
    <row r="92" spans="1:8" ht="18.75" x14ac:dyDescent="0.3">
      <c r="A92" s="23"/>
      <c r="B92" s="24" t="s">
        <v>234</v>
      </c>
      <c r="C92" s="24"/>
      <c r="D92" s="24"/>
      <c r="E92" s="24" t="s">
        <v>116</v>
      </c>
      <c r="F92" s="23"/>
      <c r="G92" s="23"/>
      <c r="H92" s="23"/>
    </row>
    <row r="94" spans="1:8" x14ac:dyDescent="0.25">
      <c r="B94" s="1"/>
    </row>
  </sheetData>
  <mergeCells count="19">
    <mergeCell ref="A85:H85"/>
    <mergeCell ref="F12:G13"/>
    <mergeCell ref="H12:H14"/>
    <mergeCell ref="A78:A79"/>
    <mergeCell ref="B78:B79"/>
    <mergeCell ref="A83:H83"/>
    <mergeCell ref="A84:H84"/>
    <mergeCell ref="A9:B9"/>
    <mergeCell ref="A12:A14"/>
    <mergeCell ref="B12:B14"/>
    <mergeCell ref="C12:C14"/>
    <mergeCell ref="D12:D14"/>
    <mergeCell ref="E12:E14"/>
    <mergeCell ref="F1:H1"/>
    <mergeCell ref="F2:H2"/>
    <mergeCell ref="A4:H4"/>
    <mergeCell ref="A5:H5"/>
    <mergeCell ref="A6:H6"/>
    <mergeCell ref="A8:B8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E104" sqref="E104"/>
    </sheetView>
  </sheetViews>
  <sheetFormatPr defaultRowHeight="15" x14ac:dyDescent="0.25"/>
  <cols>
    <col min="2" max="2" width="28.85546875" customWidth="1"/>
    <col min="3" max="4" width="16.140625" customWidth="1"/>
    <col min="5" max="5" width="20.42578125" customWidth="1"/>
    <col min="6" max="6" width="15.5703125" customWidth="1"/>
    <col min="7" max="7" width="17.85546875" customWidth="1"/>
    <col min="8" max="8" width="33" customWidth="1"/>
  </cols>
  <sheetData>
    <row r="1" spans="1:8" x14ac:dyDescent="0.25">
      <c r="F1" s="54" t="s">
        <v>235</v>
      </c>
      <c r="G1" s="54"/>
      <c r="H1" s="54"/>
    </row>
    <row r="2" spans="1:8" ht="90" customHeight="1" x14ac:dyDescent="0.25">
      <c r="F2" s="57" t="s">
        <v>236</v>
      </c>
      <c r="G2" s="57"/>
      <c r="H2" s="57"/>
    </row>
    <row r="3" spans="1:8" x14ac:dyDescent="0.25">
      <c r="F3" s="53"/>
      <c r="G3" s="53"/>
      <c r="H3" s="53"/>
    </row>
    <row r="4" spans="1:8" ht="18.75" x14ac:dyDescent="0.3">
      <c r="A4" s="62" t="s">
        <v>239</v>
      </c>
      <c r="B4" s="62"/>
      <c r="C4" s="62"/>
      <c r="D4" s="62"/>
      <c r="E4" s="62"/>
      <c r="F4" s="62"/>
      <c r="G4" s="62"/>
      <c r="H4" s="62"/>
    </row>
    <row r="5" spans="1:8" ht="81.75" customHeight="1" x14ac:dyDescent="0.3">
      <c r="A5" s="55" t="s">
        <v>157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237</v>
      </c>
      <c r="B6" s="55"/>
      <c r="C6" s="55"/>
      <c r="D6" s="55"/>
      <c r="E6" s="55"/>
      <c r="F6" s="55"/>
      <c r="G6" s="55"/>
      <c r="H6" s="55"/>
    </row>
    <row r="7" spans="1:8" ht="18.75" x14ac:dyDescent="0.3">
      <c r="A7" s="56" t="s">
        <v>139</v>
      </c>
      <c r="B7" s="56"/>
      <c r="C7" s="50"/>
      <c r="D7" s="50"/>
      <c r="E7" s="50"/>
      <c r="F7" s="50"/>
      <c r="G7" s="50"/>
      <c r="H7" s="50"/>
    </row>
    <row r="8" spans="1:8" ht="18.75" x14ac:dyDescent="0.3">
      <c r="A8" s="56" t="s">
        <v>159</v>
      </c>
      <c r="B8" s="56"/>
      <c r="C8" s="50"/>
      <c r="D8" s="50"/>
      <c r="E8" s="50"/>
      <c r="F8" s="50"/>
      <c r="G8" s="50"/>
      <c r="H8" s="50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3" t="s">
        <v>0</v>
      </c>
      <c r="B11" s="63" t="s">
        <v>160</v>
      </c>
      <c r="C11" s="63" t="s">
        <v>161</v>
      </c>
      <c r="D11" s="63" t="s">
        <v>162</v>
      </c>
      <c r="E11" s="63" t="s">
        <v>163</v>
      </c>
      <c r="F11" s="67" t="s">
        <v>164</v>
      </c>
      <c r="G11" s="68"/>
      <c r="H11" s="59" t="s">
        <v>165</v>
      </c>
    </row>
    <row r="12" spans="1:8" x14ac:dyDescent="0.25">
      <c r="A12" s="71"/>
      <c r="B12" s="71"/>
      <c r="C12" s="71"/>
      <c r="D12" s="71"/>
      <c r="E12" s="71"/>
      <c r="F12" s="69"/>
      <c r="G12" s="70"/>
      <c r="H12" s="60"/>
    </row>
    <row r="13" spans="1:8" ht="93.75" x14ac:dyDescent="0.25">
      <c r="A13" s="64"/>
      <c r="B13" s="64"/>
      <c r="C13" s="64"/>
      <c r="D13" s="64"/>
      <c r="E13" s="64"/>
      <c r="F13" s="52" t="s">
        <v>166</v>
      </c>
      <c r="G13" s="51" t="s">
        <v>167</v>
      </c>
      <c r="H13" s="61"/>
    </row>
    <row r="14" spans="1:8" ht="93.75" x14ac:dyDescent="0.3">
      <c r="A14" s="51" t="s">
        <v>3</v>
      </c>
      <c r="B14" s="6" t="s">
        <v>168</v>
      </c>
      <c r="C14" s="52" t="s">
        <v>169</v>
      </c>
      <c r="D14" s="43">
        <f>D15+D21+D25+D26+D29</f>
        <v>8779.6</v>
      </c>
      <c r="E14" s="52">
        <f>E15+E21+E25+E26+E29</f>
        <v>8863.8000000000011</v>
      </c>
      <c r="F14" s="52">
        <f>E14-D14</f>
        <v>84.200000000000728</v>
      </c>
      <c r="G14" s="8">
        <f>E14/D14</f>
        <v>1.0095904141418743</v>
      </c>
      <c r="H14" s="9"/>
    </row>
    <row r="15" spans="1:8" ht="58.5" x14ac:dyDescent="0.3">
      <c r="A15" s="10">
        <v>1</v>
      </c>
      <c r="B15" s="11" t="s">
        <v>170</v>
      </c>
      <c r="C15" s="12" t="s">
        <v>171</v>
      </c>
      <c r="D15" s="7">
        <v>169.4</v>
      </c>
      <c r="E15" s="52">
        <f>E18</f>
        <v>169.4</v>
      </c>
      <c r="F15" s="52">
        <f t="shared" ref="F15:F76" si="0">E15-D15</f>
        <v>0</v>
      </c>
      <c r="G15" s="8">
        <f t="shared" ref="G15:G37" si="1">E15/D15</f>
        <v>1</v>
      </c>
      <c r="H15" s="9"/>
    </row>
    <row r="16" spans="1:8" ht="18.75" x14ac:dyDescent="0.3">
      <c r="A16" s="13"/>
      <c r="B16" s="14" t="s">
        <v>172</v>
      </c>
      <c r="C16" s="15"/>
      <c r="D16" s="7"/>
      <c r="E16" s="15"/>
      <c r="F16" s="52"/>
      <c r="G16" s="8"/>
      <c r="H16" s="9"/>
    </row>
    <row r="17" spans="1:8" ht="37.5" x14ac:dyDescent="0.3">
      <c r="A17" s="13" t="s">
        <v>9</v>
      </c>
      <c r="B17" s="14" t="s">
        <v>173</v>
      </c>
      <c r="C17" s="15" t="s">
        <v>174</v>
      </c>
      <c r="D17" s="7"/>
      <c r="E17" s="15"/>
      <c r="F17" s="52"/>
      <c r="G17" s="8"/>
      <c r="H17" s="9"/>
    </row>
    <row r="18" spans="1:8" ht="18.75" x14ac:dyDescent="0.3">
      <c r="A18" s="13" t="s">
        <v>12</v>
      </c>
      <c r="B18" s="14" t="s">
        <v>175</v>
      </c>
      <c r="C18" s="15" t="s">
        <v>174</v>
      </c>
      <c r="D18" s="22">
        <v>169.4</v>
      </c>
      <c r="E18" s="15">
        <v>169.4</v>
      </c>
      <c r="F18" s="52">
        <f t="shared" si="0"/>
        <v>0</v>
      </c>
      <c r="G18" s="8">
        <f t="shared" si="1"/>
        <v>1</v>
      </c>
      <c r="H18" s="9"/>
    </row>
    <row r="19" spans="1:8" ht="18.75" x14ac:dyDescent="0.3">
      <c r="A19" s="13" t="s">
        <v>14</v>
      </c>
      <c r="B19" s="14" t="s">
        <v>176</v>
      </c>
      <c r="C19" s="15" t="s">
        <v>174</v>
      </c>
      <c r="D19" s="7"/>
      <c r="E19" s="15"/>
      <c r="F19" s="52"/>
      <c r="G19" s="8"/>
      <c r="H19" s="9"/>
    </row>
    <row r="20" spans="1:8" ht="37.5" x14ac:dyDescent="0.3">
      <c r="A20" s="13" t="s">
        <v>16</v>
      </c>
      <c r="B20" s="14" t="s">
        <v>177</v>
      </c>
      <c r="C20" s="15" t="s">
        <v>174</v>
      </c>
      <c r="D20" s="7"/>
      <c r="E20" s="15"/>
      <c r="F20" s="52"/>
      <c r="G20" s="8"/>
      <c r="H20" s="9"/>
    </row>
    <row r="21" spans="1:8" ht="58.5" x14ac:dyDescent="0.3">
      <c r="A21" s="10" t="s">
        <v>18</v>
      </c>
      <c r="B21" s="11" t="s">
        <v>178</v>
      </c>
      <c r="C21" s="15" t="s">
        <v>174</v>
      </c>
      <c r="D21" s="7">
        <f>D23+D24</f>
        <v>5270.8</v>
      </c>
      <c r="E21" s="52">
        <f>E23+E24</f>
        <v>5355</v>
      </c>
      <c r="F21" s="52">
        <f t="shared" si="0"/>
        <v>84.199999999999818</v>
      </c>
      <c r="G21" s="8">
        <f t="shared" si="1"/>
        <v>1.0159748045837445</v>
      </c>
      <c r="H21" s="9"/>
    </row>
    <row r="22" spans="1:8" ht="18.75" x14ac:dyDescent="0.3">
      <c r="A22" s="13"/>
      <c r="B22" s="14" t="s">
        <v>179</v>
      </c>
      <c r="C22" s="15" t="s">
        <v>174</v>
      </c>
      <c r="D22" s="7"/>
      <c r="E22" s="15"/>
      <c r="F22" s="52"/>
      <c r="G22" s="8"/>
      <c r="H22" s="9"/>
    </row>
    <row r="23" spans="1:8" ht="18.75" x14ac:dyDescent="0.3">
      <c r="A23" s="13" t="s">
        <v>21</v>
      </c>
      <c r="B23" s="14" t="s">
        <v>180</v>
      </c>
      <c r="C23" s="15" t="s">
        <v>174</v>
      </c>
      <c r="D23" s="22">
        <v>4796.1000000000004</v>
      </c>
      <c r="E23" s="15">
        <v>4873</v>
      </c>
      <c r="F23" s="52">
        <f t="shared" si="0"/>
        <v>76.899999999999636</v>
      </c>
      <c r="G23" s="8">
        <f t="shared" si="1"/>
        <v>1.0160338608452701</v>
      </c>
      <c r="H23" s="9"/>
    </row>
    <row r="24" spans="1:8" ht="18.75" x14ac:dyDescent="0.3">
      <c r="A24" s="13" t="s">
        <v>23</v>
      </c>
      <c r="B24" s="14" t="s">
        <v>181</v>
      </c>
      <c r="C24" s="15" t="s">
        <v>174</v>
      </c>
      <c r="D24" s="22">
        <v>474.7</v>
      </c>
      <c r="E24" s="15">
        <v>482</v>
      </c>
      <c r="F24" s="52">
        <f t="shared" si="0"/>
        <v>7.3000000000000114</v>
      </c>
      <c r="G24" s="8">
        <f t="shared" si="1"/>
        <v>1.0153781335580367</v>
      </c>
      <c r="H24" s="9"/>
    </row>
    <row r="25" spans="1:8" ht="19.5" x14ac:dyDescent="0.3">
      <c r="A25" s="10" t="s">
        <v>25</v>
      </c>
      <c r="B25" s="11" t="s">
        <v>26</v>
      </c>
      <c r="C25" s="15" t="s">
        <v>174</v>
      </c>
      <c r="D25" s="7">
        <v>1099.5</v>
      </c>
      <c r="E25" s="52">
        <v>1099.5</v>
      </c>
      <c r="F25" s="52">
        <f t="shared" si="0"/>
        <v>0</v>
      </c>
      <c r="G25" s="8">
        <f t="shared" si="1"/>
        <v>1</v>
      </c>
      <c r="H25" s="9"/>
    </row>
    <row r="26" spans="1:8" ht="19.5" x14ac:dyDescent="0.3">
      <c r="A26" s="10" t="s">
        <v>27</v>
      </c>
      <c r="B26" s="11" t="s">
        <v>182</v>
      </c>
      <c r="C26" s="15" t="s">
        <v>174</v>
      </c>
      <c r="D26" s="7">
        <v>1994.7</v>
      </c>
      <c r="E26" s="52">
        <f>E28</f>
        <v>1994.7</v>
      </c>
      <c r="F26" s="52">
        <f t="shared" si="0"/>
        <v>0</v>
      </c>
      <c r="G26" s="8">
        <f t="shared" si="1"/>
        <v>1</v>
      </c>
      <c r="H26" s="9"/>
    </row>
    <row r="27" spans="1:8" ht="18.75" x14ac:dyDescent="0.3">
      <c r="A27" s="13"/>
      <c r="B27" s="14" t="s">
        <v>179</v>
      </c>
      <c r="C27" s="15" t="s">
        <v>174</v>
      </c>
      <c r="D27" s="7"/>
      <c r="E27" s="15"/>
      <c r="F27" s="52">
        <f t="shared" si="0"/>
        <v>0</v>
      </c>
      <c r="G27" s="8"/>
      <c r="H27" s="9"/>
    </row>
    <row r="28" spans="1:8" ht="75" x14ac:dyDescent="0.3">
      <c r="A28" s="13" t="s">
        <v>29</v>
      </c>
      <c r="B28" s="14" t="s">
        <v>238</v>
      </c>
      <c r="C28" s="15" t="s">
        <v>174</v>
      </c>
      <c r="D28" s="7">
        <v>1994.7</v>
      </c>
      <c r="E28" s="15">
        <v>1994.7</v>
      </c>
      <c r="F28" s="52">
        <f t="shared" si="0"/>
        <v>0</v>
      </c>
      <c r="G28" s="8">
        <f t="shared" si="1"/>
        <v>1</v>
      </c>
      <c r="H28" s="9"/>
    </row>
    <row r="29" spans="1:8" ht="58.5" x14ac:dyDescent="0.3">
      <c r="A29" s="10">
        <v>5</v>
      </c>
      <c r="B29" s="11" t="s">
        <v>184</v>
      </c>
      <c r="C29" s="15" t="s">
        <v>174</v>
      </c>
      <c r="D29" s="7">
        <f>D31+D32+D33+D34+D35+D36+D37</f>
        <v>245.2</v>
      </c>
      <c r="E29" s="52">
        <f>E31+E32+E33+E34+E35+E36+E37</f>
        <v>245.2</v>
      </c>
      <c r="F29" s="52">
        <f t="shared" si="0"/>
        <v>0</v>
      </c>
      <c r="G29" s="8">
        <f t="shared" si="1"/>
        <v>1</v>
      </c>
      <c r="H29" s="9"/>
    </row>
    <row r="30" spans="1:8" ht="18.75" x14ac:dyDescent="0.3">
      <c r="A30" s="13"/>
      <c r="B30" s="14" t="s">
        <v>179</v>
      </c>
      <c r="C30" s="15" t="s">
        <v>174</v>
      </c>
      <c r="D30" s="7"/>
      <c r="E30" s="15"/>
      <c r="F30" s="52"/>
      <c r="G30" s="8"/>
      <c r="H30" s="9"/>
    </row>
    <row r="31" spans="1:8" ht="18.75" x14ac:dyDescent="0.3">
      <c r="A31" s="13" t="s">
        <v>32</v>
      </c>
      <c r="B31" s="14" t="s">
        <v>185</v>
      </c>
      <c r="C31" s="15" t="s">
        <v>174</v>
      </c>
      <c r="D31" s="22">
        <v>25.4</v>
      </c>
      <c r="E31" s="15">
        <v>25.4</v>
      </c>
      <c r="F31" s="52">
        <f t="shared" si="0"/>
        <v>0</v>
      </c>
      <c r="G31" s="8">
        <f t="shared" si="1"/>
        <v>1</v>
      </c>
      <c r="H31" s="9"/>
    </row>
    <row r="32" spans="1:8" ht="37.5" x14ac:dyDescent="0.3">
      <c r="A32" s="16" t="s">
        <v>34</v>
      </c>
      <c r="B32" s="17" t="s">
        <v>186</v>
      </c>
      <c r="C32" s="15" t="s">
        <v>174</v>
      </c>
      <c r="D32" s="22">
        <v>0</v>
      </c>
      <c r="E32" s="16">
        <v>0</v>
      </c>
      <c r="F32" s="52">
        <f t="shared" si="0"/>
        <v>0</v>
      </c>
      <c r="G32" s="8"/>
      <c r="H32" s="9"/>
    </row>
    <row r="33" spans="1:8" ht="37.5" x14ac:dyDescent="0.3">
      <c r="A33" s="16" t="s">
        <v>36</v>
      </c>
      <c r="B33" s="17" t="s">
        <v>187</v>
      </c>
      <c r="C33" s="15" t="s">
        <v>174</v>
      </c>
      <c r="D33" s="22">
        <v>4.4000000000000004</v>
      </c>
      <c r="E33" s="16">
        <v>4.4000000000000004</v>
      </c>
      <c r="F33" s="52">
        <f t="shared" si="0"/>
        <v>0</v>
      </c>
      <c r="G33" s="8">
        <f t="shared" si="1"/>
        <v>1</v>
      </c>
      <c r="H33" s="9"/>
    </row>
    <row r="34" spans="1:8" ht="37.5" x14ac:dyDescent="0.3">
      <c r="A34" s="13" t="s">
        <v>38</v>
      </c>
      <c r="B34" s="14" t="s">
        <v>188</v>
      </c>
      <c r="C34" s="15" t="s">
        <v>174</v>
      </c>
      <c r="D34" s="22">
        <v>102.3</v>
      </c>
      <c r="E34" s="15">
        <v>102.3</v>
      </c>
      <c r="F34" s="52">
        <f t="shared" si="0"/>
        <v>0</v>
      </c>
      <c r="G34" s="8">
        <f t="shared" si="1"/>
        <v>1</v>
      </c>
      <c r="H34" s="9"/>
    </row>
    <row r="35" spans="1:8" ht="37.5" x14ac:dyDescent="0.3">
      <c r="A35" s="16" t="s">
        <v>40</v>
      </c>
      <c r="B35" s="17" t="s">
        <v>189</v>
      </c>
      <c r="C35" s="15" t="s">
        <v>174</v>
      </c>
      <c r="D35" s="22">
        <v>10.6</v>
      </c>
      <c r="E35" s="16">
        <v>10.6</v>
      </c>
      <c r="F35" s="52">
        <f t="shared" si="0"/>
        <v>0</v>
      </c>
      <c r="G35" s="8">
        <f t="shared" si="1"/>
        <v>1</v>
      </c>
      <c r="H35" s="9"/>
    </row>
    <row r="36" spans="1:8" ht="37.5" x14ac:dyDescent="0.3">
      <c r="A36" s="16" t="s">
        <v>42</v>
      </c>
      <c r="B36" s="17" t="s">
        <v>190</v>
      </c>
      <c r="C36" s="15" t="s">
        <v>174</v>
      </c>
      <c r="D36" s="22">
        <v>23.3</v>
      </c>
      <c r="E36" s="16">
        <v>23.3</v>
      </c>
      <c r="F36" s="52">
        <f t="shared" si="0"/>
        <v>0</v>
      </c>
      <c r="G36" s="8">
        <f t="shared" si="1"/>
        <v>1</v>
      </c>
      <c r="H36" s="9"/>
    </row>
    <row r="37" spans="1:8" ht="56.25" x14ac:dyDescent="0.3">
      <c r="A37" s="13" t="s">
        <v>44</v>
      </c>
      <c r="B37" s="14" t="s">
        <v>191</v>
      </c>
      <c r="C37" s="15" t="s">
        <v>174</v>
      </c>
      <c r="D37" s="22">
        <v>79.2</v>
      </c>
      <c r="E37" s="15">
        <v>79.2</v>
      </c>
      <c r="F37" s="52">
        <f t="shared" si="0"/>
        <v>0</v>
      </c>
      <c r="G37" s="8">
        <f t="shared" si="1"/>
        <v>1</v>
      </c>
      <c r="H37" s="9"/>
    </row>
    <row r="38" spans="1:8" ht="56.25" x14ac:dyDescent="0.3">
      <c r="A38" s="18" t="s">
        <v>46</v>
      </c>
      <c r="B38" s="19" t="s">
        <v>192</v>
      </c>
      <c r="C38" s="15" t="s">
        <v>174</v>
      </c>
      <c r="D38" s="7">
        <f>D41+D42+D43+D45+D46+D47+D59+D60+D61+D62+D63+D64+D70+D71+D72</f>
        <v>1389.9999999999995</v>
      </c>
      <c r="E38" s="18">
        <f>E41+E42+E43+E44+E45+E46+E47+E59+E60+E61+E62+E63+E64+E70+E71+E72</f>
        <v>1630.8999999999996</v>
      </c>
      <c r="F38" s="52">
        <f t="shared" si="0"/>
        <v>240.90000000000009</v>
      </c>
      <c r="G38" s="46">
        <f>F38/D38</f>
        <v>0.17330935251798574</v>
      </c>
      <c r="H38" s="9"/>
    </row>
    <row r="39" spans="1:8" ht="78" x14ac:dyDescent="0.3">
      <c r="A39" s="20" t="s">
        <v>48</v>
      </c>
      <c r="B39" s="21" t="s">
        <v>193</v>
      </c>
      <c r="C39" s="15" t="s">
        <v>174</v>
      </c>
      <c r="D39" s="7">
        <f>D41+D42+D43+D44+D45+D46+D47+D59+D60+D61+D62+D63+D70+D71+D72</f>
        <v>1335.2999999999995</v>
      </c>
      <c r="E39" s="18">
        <f>E41+E42+E43+E44+E45+E46+E47+E59+E60+E61+E62+E63+E70+E71+E72</f>
        <v>1576.1999999999996</v>
      </c>
      <c r="F39" s="52">
        <f t="shared" si="0"/>
        <v>240.90000000000009</v>
      </c>
      <c r="G39" s="46">
        <f t="shared" ref="G39:G46" si="2">F39/D39</f>
        <v>0.1804088968771064</v>
      </c>
      <c r="H39" s="9"/>
    </row>
    <row r="40" spans="1:8" ht="18.75" x14ac:dyDescent="0.3">
      <c r="A40" s="16"/>
      <c r="B40" s="17" t="s">
        <v>172</v>
      </c>
      <c r="C40" s="15" t="s">
        <v>174</v>
      </c>
      <c r="D40" s="7"/>
      <c r="E40" s="16"/>
      <c r="F40" s="52"/>
      <c r="G40" s="8"/>
      <c r="H40" s="9"/>
    </row>
    <row r="41" spans="1:8" ht="56.25" x14ac:dyDescent="0.3">
      <c r="A41" s="16" t="s">
        <v>50</v>
      </c>
      <c r="B41" s="17" t="s">
        <v>194</v>
      </c>
      <c r="C41" s="15" t="s">
        <v>174</v>
      </c>
      <c r="D41" s="22">
        <v>584.79999999999995</v>
      </c>
      <c r="E41" s="16">
        <v>706</v>
      </c>
      <c r="F41" s="52">
        <f t="shared" si="0"/>
        <v>121.20000000000005</v>
      </c>
      <c r="G41" s="8">
        <f t="shared" si="2"/>
        <v>0.20725034199726411</v>
      </c>
      <c r="H41" s="9"/>
    </row>
    <row r="42" spans="1:8" ht="18.75" x14ac:dyDescent="0.3">
      <c r="A42" s="16" t="s">
        <v>52</v>
      </c>
      <c r="B42" s="17" t="s">
        <v>181</v>
      </c>
      <c r="C42" s="15" t="s">
        <v>174</v>
      </c>
      <c r="D42" s="22">
        <v>57.9</v>
      </c>
      <c r="E42" s="16">
        <v>70</v>
      </c>
      <c r="F42" s="52">
        <f t="shared" si="0"/>
        <v>12.100000000000001</v>
      </c>
      <c r="G42" s="8">
        <f t="shared" si="2"/>
        <v>0.20898100172711576</v>
      </c>
      <c r="H42" s="9"/>
    </row>
    <row r="43" spans="1:8" ht="18.75" x14ac:dyDescent="0.3">
      <c r="A43" s="16" t="s">
        <v>53</v>
      </c>
      <c r="B43" s="17" t="s">
        <v>195</v>
      </c>
      <c r="C43" s="15" t="s">
        <v>174</v>
      </c>
      <c r="D43" s="22">
        <v>21.6</v>
      </c>
      <c r="E43" s="16">
        <v>21.6</v>
      </c>
      <c r="F43" s="52">
        <f t="shared" si="0"/>
        <v>0</v>
      </c>
      <c r="G43" s="8">
        <f t="shared" si="2"/>
        <v>0</v>
      </c>
      <c r="H43" s="9"/>
    </row>
    <row r="44" spans="1:8" ht="18.75" x14ac:dyDescent="0.3">
      <c r="A44" s="16" t="s">
        <v>55</v>
      </c>
      <c r="B44" s="17" t="s">
        <v>26</v>
      </c>
      <c r="C44" s="15" t="s">
        <v>174</v>
      </c>
      <c r="D44" s="22">
        <v>0</v>
      </c>
      <c r="E44" s="16"/>
      <c r="F44" s="52">
        <f t="shared" si="0"/>
        <v>0</v>
      </c>
      <c r="G44" s="8"/>
      <c r="H44" s="9"/>
    </row>
    <row r="45" spans="1:8" ht="112.5" x14ac:dyDescent="0.3">
      <c r="A45" s="16" t="s">
        <v>56</v>
      </c>
      <c r="B45" s="17" t="s">
        <v>196</v>
      </c>
      <c r="C45" s="15" t="s">
        <v>174</v>
      </c>
      <c r="D45" s="22">
        <v>29.5</v>
      </c>
      <c r="E45" s="16">
        <v>29.5</v>
      </c>
      <c r="F45" s="52">
        <f t="shared" si="0"/>
        <v>0</v>
      </c>
      <c r="G45" s="8">
        <f t="shared" si="2"/>
        <v>0</v>
      </c>
      <c r="H45" s="9"/>
    </row>
    <row r="46" spans="1:8" ht="37.5" x14ac:dyDescent="0.3">
      <c r="A46" s="13" t="s">
        <v>58</v>
      </c>
      <c r="B46" s="14" t="s">
        <v>197</v>
      </c>
      <c r="C46" s="15" t="s">
        <v>174</v>
      </c>
      <c r="D46" s="22">
        <v>93.5</v>
      </c>
      <c r="E46" s="15">
        <v>93.5</v>
      </c>
      <c r="F46" s="52">
        <f t="shared" si="0"/>
        <v>0</v>
      </c>
      <c r="G46" s="8">
        <f t="shared" si="2"/>
        <v>0</v>
      </c>
      <c r="H46" s="9"/>
    </row>
    <row r="47" spans="1:8" ht="37.5" x14ac:dyDescent="0.3">
      <c r="A47" s="13" t="s">
        <v>60</v>
      </c>
      <c r="B47" s="14" t="s">
        <v>198</v>
      </c>
      <c r="C47" s="15" t="s">
        <v>174</v>
      </c>
      <c r="D47" s="22">
        <f>D49+D50+D51+D52+D53+D54+D55+D56+D57+D58</f>
        <v>343.9</v>
      </c>
      <c r="E47" s="15">
        <f>E49+E50+E51+E52+E53+E54+E55+E56+E57+E58</f>
        <v>451.5</v>
      </c>
      <c r="F47" s="52">
        <f t="shared" si="0"/>
        <v>107.60000000000002</v>
      </c>
      <c r="G47" s="8">
        <f>F47/D47</f>
        <v>0.31288165164291953</v>
      </c>
      <c r="H47" s="9"/>
    </row>
    <row r="48" spans="1:8" ht="18.75" x14ac:dyDescent="0.3">
      <c r="A48" s="13"/>
      <c r="B48" s="14" t="s">
        <v>179</v>
      </c>
      <c r="C48" s="15" t="s">
        <v>174</v>
      </c>
      <c r="D48" s="22"/>
      <c r="E48" s="15"/>
      <c r="F48" s="52"/>
      <c r="G48" s="8"/>
      <c r="H48" s="9"/>
    </row>
    <row r="49" spans="1:8" ht="37.5" x14ac:dyDescent="0.3">
      <c r="A49" s="13" t="s">
        <v>117</v>
      </c>
      <c r="B49" s="14" t="s">
        <v>199</v>
      </c>
      <c r="C49" s="15" t="s">
        <v>174</v>
      </c>
      <c r="D49" s="22">
        <v>190</v>
      </c>
      <c r="E49" s="15">
        <v>190</v>
      </c>
      <c r="F49" s="52">
        <f t="shared" si="0"/>
        <v>0</v>
      </c>
      <c r="G49" s="8">
        <f t="shared" ref="G49:G79" si="3">F49/D49</f>
        <v>0</v>
      </c>
      <c r="H49" s="9"/>
    </row>
    <row r="50" spans="1:8" ht="18.75" x14ac:dyDescent="0.3">
      <c r="A50" s="13" t="s">
        <v>118</v>
      </c>
      <c r="B50" s="14" t="s">
        <v>200</v>
      </c>
      <c r="C50" s="15" t="s">
        <v>174</v>
      </c>
      <c r="D50" s="22">
        <v>5.6</v>
      </c>
      <c r="E50" s="15">
        <v>5.6</v>
      </c>
      <c r="F50" s="52">
        <f t="shared" si="0"/>
        <v>0</v>
      </c>
      <c r="G50" s="8"/>
      <c r="H50" s="9"/>
    </row>
    <row r="51" spans="1:8" ht="37.5" x14ac:dyDescent="0.3">
      <c r="A51" s="13" t="s">
        <v>119</v>
      </c>
      <c r="B51" s="14" t="s">
        <v>201</v>
      </c>
      <c r="C51" s="15" t="s">
        <v>174</v>
      </c>
      <c r="D51" s="22">
        <v>118.4</v>
      </c>
      <c r="E51" s="15">
        <v>226</v>
      </c>
      <c r="F51" s="52">
        <f t="shared" si="0"/>
        <v>107.6</v>
      </c>
      <c r="G51" s="8">
        <f t="shared" si="3"/>
        <v>0.90878378378378366</v>
      </c>
      <c r="H51" s="9"/>
    </row>
    <row r="52" spans="1:8" ht="37.5" x14ac:dyDescent="0.3">
      <c r="A52" s="13" t="s">
        <v>120</v>
      </c>
      <c r="B52" s="14" t="s">
        <v>202</v>
      </c>
      <c r="C52" s="15" t="s">
        <v>174</v>
      </c>
      <c r="D52" s="22">
        <v>2.4</v>
      </c>
      <c r="E52" s="15">
        <v>2.4</v>
      </c>
      <c r="F52" s="52">
        <f t="shared" si="0"/>
        <v>0</v>
      </c>
      <c r="G52" s="8">
        <f t="shared" si="3"/>
        <v>0</v>
      </c>
      <c r="H52" s="9"/>
    </row>
    <row r="53" spans="1:8" ht="93.75" x14ac:dyDescent="0.3">
      <c r="A53" s="13" t="s">
        <v>121</v>
      </c>
      <c r="B53" s="14" t="s">
        <v>203</v>
      </c>
      <c r="C53" s="15" t="s">
        <v>174</v>
      </c>
      <c r="D53" s="22">
        <v>3.9</v>
      </c>
      <c r="E53" s="15">
        <v>3.9</v>
      </c>
      <c r="F53" s="52">
        <f t="shared" si="0"/>
        <v>0</v>
      </c>
      <c r="G53" s="8">
        <f t="shared" si="3"/>
        <v>0</v>
      </c>
      <c r="H53" s="9"/>
    </row>
    <row r="54" spans="1:8" ht="37.5" x14ac:dyDescent="0.3">
      <c r="A54" s="13" t="s">
        <v>122</v>
      </c>
      <c r="B54" s="14" t="s">
        <v>204</v>
      </c>
      <c r="C54" s="15" t="s">
        <v>174</v>
      </c>
      <c r="D54" s="22">
        <v>7</v>
      </c>
      <c r="E54" s="15">
        <v>7</v>
      </c>
      <c r="F54" s="52">
        <f t="shared" si="0"/>
        <v>0</v>
      </c>
      <c r="G54" s="8">
        <f t="shared" si="3"/>
        <v>0</v>
      </c>
      <c r="H54" s="9"/>
    </row>
    <row r="55" spans="1:8" ht="56.25" x14ac:dyDescent="0.3">
      <c r="A55" s="13" t="s">
        <v>123</v>
      </c>
      <c r="B55" s="14" t="s">
        <v>205</v>
      </c>
      <c r="C55" s="15" t="s">
        <v>174</v>
      </c>
      <c r="D55" s="22">
        <v>14.1</v>
      </c>
      <c r="E55" s="15">
        <v>14.1</v>
      </c>
      <c r="F55" s="52">
        <f t="shared" si="0"/>
        <v>0</v>
      </c>
      <c r="G55" s="8">
        <f t="shared" si="3"/>
        <v>0</v>
      </c>
      <c r="H55" s="9"/>
    </row>
    <row r="56" spans="1:8" ht="37.5" x14ac:dyDescent="0.3">
      <c r="A56" s="13" t="s">
        <v>124</v>
      </c>
      <c r="B56" s="14" t="s">
        <v>206</v>
      </c>
      <c r="C56" s="15" t="s">
        <v>174</v>
      </c>
      <c r="D56" s="22">
        <v>2.5</v>
      </c>
      <c r="E56" s="15">
        <v>2.5</v>
      </c>
      <c r="F56" s="52">
        <f t="shared" si="0"/>
        <v>0</v>
      </c>
      <c r="G56" s="8">
        <f t="shared" si="3"/>
        <v>0</v>
      </c>
      <c r="H56" s="9"/>
    </row>
    <row r="57" spans="1:8" ht="37.5" x14ac:dyDescent="0.3">
      <c r="A57" s="13" t="s">
        <v>125</v>
      </c>
      <c r="B57" s="14" t="s">
        <v>207</v>
      </c>
      <c r="C57" s="15" t="s">
        <v>174</v>
      </c>
      <c r="D57" s="22">
        <v>0</v>
      </c>
      <c r="E57" s="15">
        <v>0</v>
      </c>
      <c r="F57" s="52">
        <f t="shared" si="0"/>
        <v>0</v>
      </c>
      <c r="G57" s="8"/>
      <c r="H57" s="9"/>
    </row>
    <row r="58" spans="1:8" ht="37.5" x14ac:dyDescent="0.3">
      <c r="A58" s="13" t="s">
        <v>126</v>
      </c>
      <c r="B58" s="14" t="s">
        <v>208</v>
      </c>
      <c r="C58" s="15" t="s">
        <v>174</v>
      </c>
      <c r="D58" s="22">
        <v>0</v>
      </c>
      <c r="E58" s="15">
        <v>0</v>
      </c>
      <c r="F58" s="52">
        <f t="shared" si="0"/>
        <v>0</v>
      </c>
      <c r="G58" s="8"/>
      <c r="H58" s="9"/>
    </row>
    <row r="59" spans="1:8" ht="18.75" x14ac:dyDescent="0.3">
      <c r="A59" s="13" t="s">
        <v>71</v>
      </c>
      <c r="B59" s="14" t="s">
        <v>209</v>
      </c>
      <c r="C59" s="15" t="s">
        <v>174</v>
      </c>
      <c r="D59" s="22">
        <v>128.6</v>
      </c>
      <c r="E59" s="15">
        <v>128.6</v>
      </c>
      <c r="F59" s="52">
        <f t="shared" si="0"/>
        <v>0</v>
      </c>
      <c r="G59" s="8">
        <f t="shared" si="3"/>
        <v>0</v>
      </c>
      <c r="H59" s="9"/>
    </row>
    <row r="60" spans="1:8" ht="18.75" x14ac:dyDescent="0.3">
      <c r="A60" s="13" t="s">
        <v>73</v>
      </c>
      <c r="B60" s="14" t="s">
        <v>210</v>
      </c>
      <c r="C60" s="15" t="s">
        <v>174</v>
      </c>
      <c r="D60" s="22">
        <v>12.3</v>
      </c>
      <c r="E60" s="15">
        <v>12.3</v>
      </c>
      <c r="F60" s="52">
        <f t="shared" si="0"/>
        <v>0</v>
      </c>
      <c r="G60" s="8">
        <f t="shared" si="3"/>
        <v>0</v>
      </c>
      <c r="H60" s="9"/>
    </row>
    <row r="61" spans="1:8" ht="56.25" x14ac:dyDescent="0.3">
      <c r="A61" s="13" t="s">
        <v>75</v>
      </c>
      <c r="B61" s="14" t="s">
        <v>211</v>
      </c>
      <c r="C61" s="15" t="s">
        <v>174</v>
      </c>
      <c r="D61" s="22">
        <v>11.8</v>
      </c>
      <c r="E61" s="15">
        <v>11.8</v>
      </c>
      <c r="F61" s="52">
        <f t="shared" si="0"/>
        <v>0</v>
      </c>
      <c r="G61" s="31">
        <f t="shared" si="3"/>
        <v>0</v>
      </c>
      <c r="H61" s="9"/>
    </row>
    <row r="62" spans="1:8" ht="37.5" x14ac:dyDescent="0.3">
      <c r="A62" s="13" t="s">
        <v>77</v>
      </c>
      <c r="B62" s="14" t="s">
        <v>212</v>
      </c>
      <c r="C62" s="15" t="s">
        <v>174</v>
      </c>
      <c r="D62" s="22">
        <v>16.7</v>
      </c>
      <c r="E62" s="15">
        <v>16.7</v>
      </c>
      <c r="F62" s="52">
        <f t="shared" si="0"/>
        <v>0</v>
      </c>
      <c r="G62" s="8">
        <f t="shared" si="3"/>
        <v>0</v>
      </c>
      <c r="H62" s="9"/>
    </row>
    <row r="63" spans="1:8" ht="75" x14ac:dyDescent="0.3">
      <c r="A63" s="13" t="s">
        <v>79</v>
      </c>
      <c r="B63" s="14" t="s">
        <v>213</v>
      </c>
      <c r="C63" s="15" t="s">
        <v>174</v>
      </c>
      <c r="D63" s="22">
        <v>16.100000000000001</v>
      </c>
      <c r="E63" s="15">
        <v>16.100000000000001</v>
      </c>
      <c r="F63" s="52">
        <f t="shared" si="0"/>
        <v>0</v>
      </c>
      <c r="G63" s="8">
        <f t="shared" si="3"/>
        <v>0</v>
      </c>
      <c r="H63" s="9"/>
    </row>
    <row r="64" spans="1:8" ht="18.75" x14ac:dyDescent="0.3">
      <c r="A64" s="13" t="s">
        <v>81</v>
      </c>
      <c r="B64" s="14" t="s">
        <v>214</v>
      </c>
      <c r="C64" s="15" t="s">
        <v>174</v>
      </c>
      <c r="D64" s="22">
        <f>D66+D67+D68+D69</f>
        <v>54.7</v>
      </c>
      <c r="E64" s="15">
        <f>E66+E67+E68+E69</f>
        <v>54.7</v>
      </c>
      <c r="F64" s="52">
        <f t="shared" si="0"/>
        <v>0</v>
      </c>
      <c r="G64" s="8">
        <f t="shared" si="3"/>
        <v>0</v>
      </c>
      <c r="H64" s="9"/>
    </row>
    <row r="65" spans="1:8" ht="18.75" x14ac:dyDescent="0.3">
      <c r="A65" s="13"/>
      <c r="B65" s="14" t="s">
        <v>172</v>
      </c>
      <c r="C65" s="15" t="s">
        <v>174</v>
      </c>
      <c r="D65" s="22"/>
      <c r="E65" s="15"/>
      <c r="F65" s="52"/>
      <c r="G65" s="8"/>
      <c r="H65" s="9"/>
    </row>
    <row r="66" spans="1:8" ht="18.75" x14ac:dyDescent="0.3">
      <c r="A66" s="13" t="s">
        <v>127</v>
      </c>
      <c r="B66" s="14" t="s">
        <v>215</v>
      </c>
      <c r="C66" s="15" t="s">
        <v>174</v>
      </c>
      <c r="D66" s="22">
        <v>4.0999999999999996</v>
      </c>
      <c r="E66" s="15">
        <v>4.0999999999999996</v>
      </c>
      <c r="F66" s="52">
        <f t="shared" si="0"/>
        <v>0</v>
      </c>
      <c r="G66" s="8">
        <f t="shared" si="3"/>
        <v>0</v>
      </c>
      <c r="H66" s="9"/>
    </row>
    <row r="67" spans="1:8" ht="18.75" x14ac:dyDescent="0.3">
      <c r="A67" s="13" t="s">
        <v>128</v>
      </c>
      <c r="B67" s="14" t="s">
        <v>216</v>
      </c>
      <c r="C67" s="15" t="s">
        <v>174</v>
      </c>
      <c r="D67" s="22">
        <v>39.1</v>
      </c>
      <c r="E67" s="15">
        <v>39.1</v>
      </c>
      <c r="F67" s="52">
        <f t="shared" si="0"/>
        <v>0</v>
      </c>
      <c r="G67" s="8">
        <f t="shared" si="3"/>
        <v>0</v>
      </c>
      <c r="H67" s="9"/>
    </row>
    <row r="68" spans="1:8" ht="37.5" x14ac:dyDescent="0.3">
      <c r="A68" s="13" t="s">
        <v>129</v>
      </c>
      <c r="B68" s="14" t="s">
        <v>217</v>
      </c>
      <c r="C68" s="15" t="s">
        <v>174</v>
      </c>
      <c r="D68" s="22">
        <v>2.4</v>
      </c>
      <c r="E68" s="15">
        <v>2.4</v>
      </c>
      <c r="F68" s="52">
        <f t="shared" si="0"/>
        <v>0</v>
      </c>
      <c r="G68" s="8">
        <f t="shared" si="3"/>
        <v>0</v>
      </c>
      <c r="H68" s="9"/>
    </row>
    <row r="69" spans="1:8" ht="18.75" x14ac:dyDescent="0.3">
      <c r="A69" s="13" t="s">
        <v>130</v>
      </c>
      <c r="B69" s="14" t="s">
        <v>218</v>
      </c>
      <c r="C69" s="15" t="s">
        <v>174</v>
      </c>
      <c r="D69" s="22">
        <v>9.1</v>
      </c>
      <c r="E69" s="15">
        <v>9.1</v>
      </c>
      <c r="F69" s="52">
        <f t="shared" si="0"/>
        <v>0</v>
      </c>
      <c r="G69" s="8">
        <f t="shared" si="3"/>
        <v>0</v>
      </c>
      <c r="H69" s="9"/>
    </row>
    <row r="70" spans="1:8" ht="18.75" x14ac:dyDescent="0.3">
      <c r="A70" s="13" t="s">
        <v>87</v>
      </c>
      <c r="B70" s="14" t="s">
        <v>219</v>
      </c>
      <c r="C70" s="15" t="s">
        <v>174</v>
      </c>
      <c r="D70" s="22">
        <v>11.1</v>
      </c>
      <c r="E70" s="15">
        <v>11.1</v>
      </c>
      <c r="F70" s="52">
        <f t="shared" si="0"/>
        <v>0</v>
      </c>
      <c r="G70" s="8">
        <f t="shared" si="3"/>
        <v>0</v>
      </c>
      <c r="H70" s="9"/>
    </row>
    <row r="71" spans="1:8" ht="37.5" x14ac:dyDescent="0.3">
      <c r="A71" s="13" t="s">
        <v>81</v>
      </c>
      <c r="B71" s="14" t="s">
        <v>220</v>
      </c>
      <c r="C71" s="15" t="s">
        <v>174</v>
      </c>
      <c r="D71" s="22">
        <v>4.2</v>
      </c>
      <c r="E71" s="15">
        <v>4.2</v>
      </c>
      <c r="F71" s="52">
        <f t="shared" si="0"/>
        <v>0</v>
      </c>
      <c r="G71" s="8">
        <f t="shared" si="3"/>
        <v>0</v>
      </c>
      <c r="H71" s="9"/>
    </row>
    <row r="72" spans="1:8" ht="56.25" x14ac:dyDescent="0.3">
      <c r="A72" s="13" t="s">
        <v>87</v>
      </c>
      <c r="B72" s="14" t="s">
        <v>221</v>
      </c>
      <c r="C72" s="15" t="s">
        <v>174</v>
      </c>
      <c r="D72" s="22">
        <v>3.3</v>
      </c>
      <c r="E72" s="15">
        <v>3.3</v>
      </c>
      <c r="F72" s="52">
        <f t="shared" si="0"/>
        <v>0</v>
      </c>
      <c r="G72" s="8"/>
      <c r="H72" s="9"/>
    </row>
    <row r="73" spans="1:8" ht="37.5" x14ac:dyDescent="0.3">
      <c r="A73" s="18" t="s">
        <v>91</v>
      </c>
      <c r="B73" s="19" t="s">
        <v>222</v>
      </c>
      <c r="C73" s="15" t="s">
        <v>174</v>
      </c>
      <c r="D73" s="43">
        <f>D38+D14</f>
        <v>10169.6</v>
      </c>
      <c r="E73" s="18">
        <f>E38+E14</f>
        <v>10494.7</v>
      </c>
      <c r="F73" s="52">
        <f t="shared" si="0"/>
        <v>325.10000000000036</v>
      </c>
      <c r="G73" s="31">
        <f t="shared" si="3"/>
        <v>3.1967825676526153E-2</v>
      </c>
      <c r="H73" s="9"/>
    </row>
    <row r="74" spans="1:8" ht="18.75" x14ac:dyDescent="0.3">
      <c r="A74" s="18" t="s">
        <v>93</v>
      </c>
      <c r="B74" s="19" t="s">
        <v>223</v>
      </c>
      <c r="C74" s="15" t="s">
        <v>174</v>
      </c>
      <c r="D74" s="43">
        <f>D75-D73</f>
        <v>1634.3999999999996</v>
      </c>
      <c r="E74" s="18">
        <f>E75-E73</f>
        <v>-704.70000000000073</v>
      </c>
      <c r="F74" s="44">
        <f>E74-D74</f>
        <v>-2339.1000000000004</v>
      </c>
      <c r="G74" s="8">
        <f t="shared" si="3"/>
        <v>-1.4311674008810578</v>
      </c>
      <c r="H74" s="9"/>
    </row>
    <row r="75" spans="1:8" ht="37.5" x14ac:dyDescent="0.3">
      <c r="A75" s="18" t="s">
        <v>95</v>
      </c>
      <c r="B75" s="19" t="s">
        <v>224</v>
      </c>
      <c r="C75" s="15" t="s">
        <v>174</v>
      </c>
      <c r="D75" s="7">
        <v>11804</v>
      </c>
      <c r="E75" s="18">
        <v>9790</v>
      </c>
      <c r="F75" s="52">
        <f t="shared" si="0"/>
        <v>-2014</v>
      </c>
      <c r="G75" s="31">
        <f t="shared" si="3"/>
        <v>-0.17062012876990851</v>
      </c>
      <c r="H75" s="32" t="s">
        <v>225</v>
      </c>
    </row>
    <row r="76" spans="1:8" ht="243.75" x14ac:dyDescent="0.3">
      <c r="A76" s="18" t="s">
        <v>97</v>
      </c>
      <c r="B76" s="19" t="s">
        <v>226</v>
      </c>
      <c r="C76" s="52"/>
      <c r="D76" s="7">
        <v>23420</v>
      </c>
      <c r="E76" s="18">
        <v>19579</v>
      </c>
      <c r="F76" s="52">
        <f t="shared" si="0"/>
        <v>-3841</v>
      </c>
      <c r="G76" s="31">
        <f t="shared" si="3"/>
        <v>-0.16400512382578991</v>
      </c>
      <c r="H76" s="32" t="s">
        <v>227</v>
      </c>
    </row>
    <row r="77" spans="1:8" ht="18.75" x14ac:dyDescent="0.3">
      <c r="A77" s="63" t="s">
        <v>100</v>
      </c>
      <c r="B77" s="65" t="s">
        <v>228</v>
      </c>
      <c r="C77" s="15" t="s">
        <v>102</v>
      </c>
      <c r="D77" s="22"/>
      <c r="E77" s="52"/>
      <c r="F77" s="52"/>
      <c r="G77" s="8"/>
      <c r="H77" s="9"/>
    </row>
    <row r="78" spans="1:8" ht="18.75" x14ac:dyDescent="0.3">
      <c r="A78" s="64"/>
      <c r="B78" s="66"/>
      <c r="C78" s="15" t="s">
        <v>229</v>
      </c>
      <c r="D78" s="22"/>
      <c r="E78" s="52"/>
      <c r="F78" s="52"/>
      <c r="G78" s="8"/>
      <c r="H78" s="9"/>
    </row>
    <row r="79" spans="1:8" ht="18.75" x14ac:dyDescent="0.3">
      <c r="A79" s="51" t="s">
        <v>103</v>
      </c>
      <c r="B79" s="6" t="s">
        <v>230</v>
      </c>
      <c r="C79" s="16" t="s">
        <v>105</v>
      </c>
      <c r="D79" s="47">
        <f>D75/D76</f>
        <v>0.50401366353543975</v>
      </c>
      <c r="E79" s="48">
        <f>E75/E76</f>
        <v>0.50002553756575918</v>
      </c>
      <c r="F79" s="44">
        <f t="shared" ref="F79" si="4">E79-D79</f>
        <v>-3.9881259696805671E-3</v>
      </c>
      <c r="G79" s="43">
        <f t="shared" si="3"/>
        <v>-7.9127338368280998E-3</v>
      </c>
      <c r="H79" s="32"/>
    </row>
    <row r="80" spans="1:8" ht="18.75" x14ac:dyDescent="0.3">
      <c r="A80" s="23"/>
      <c r="B80" s="23"/>
      <c r="C80" s="23"/>
      <c r="D80" s="23"/>
      <c r="E80" s="23"/>
      <c r="F80" s="23"/>
      <c r="G80" s="23"/>
      <c r="H80" s="23"/>
    </row>
    <row r="81" spans="1:8" ht="18.75" x14ac:dyDescent="0.3">
      <c r="A81" s="29" t="s">
        <v>231</v>
      </c>
      <c r="B81" s="29"/>
      <c r="C81" s="3"/>
      <c r="D81" s="3"/>
      <c r="E81" s="3"/>
      <c r="F81" s="3"/>
      <c r="G81" s="3"/>
      <c r="H81" s="3"/>
    </row>
    <row r="82" spans="1:8" ht="18.75" x14ac:dyDescent="0.3">
      <c r="A82" s="58" t="s">
        <v>232</v>
      </c>
      <c r="B82" s="58"/>
      <c r="C82" s="58"/>
      <c r="D82" s="58"/>
      <c r="E82" s="58"/>
      <c r="F82" s="58"/>
      <c r="G82" s="58"/>
      <c r="H82" s="58"/>
    </row>
    <row r="83" spans="1:8" ht="18.75" x14ac:dyDescent="0.3">
      <c r="A83" s="58" t="s">
        <v>143</v>
      </c>
      <c r="B83" s="58"/>
      <c r="C83" s="58"/>
      <c r="D83" s="58"/>
      <c r="E83" s="58"/>
      <c r="F83" s="58"/>
      <c r="G83" s="58"/>
      <c r="H83" s="58"/>
    </row>
    <row r="84" spans="1:8" ht="18.75" x14ac:dyDescent="0.3">
      <c r="A84" s="58" t="s">
        <v>233</v>
      </c>
      <c r="B84" s="58"/>
      <c r="C84" s="58"/>
      <c r="D84" s="58"/>
      <c r="E84" s="58"/>
      <c r="F84" s="58"/>
      <c r="G84" s="58"/>
      <c r="H84" s="58"/>
    </row>
    <row r="85" spans="1:8" ht="18.75" x14ac:dyDescent="0.3">
      <c r="A85" s="49"/>
      <c r="B85" s="49"/>
      <c r="C85" s="49"/>
      <c r="D85" s="49"/>
      <c r="E85" s="49"/>
      <c r="F85" s="49"/>
      <c r="G85" s="49"/>
      <c r="H85" s="49"/>
    </row>
    <row r="86" spans="1:8" ht="18.75" x14ac:dyDescent="0.3">
      <c r="A86" s="49"/>
      <c r="B86" s="49"/>
      <c r="C86" s="49"/>
      <c r="D86" s="49"/>
      <c r="E86" s="49"/>
      <c r="F86" s="49"/>
      <c r="G86" s="49"/>
      <c r="H86" s="49"/>
    </row>
    <row r="87" spans="1:8" ht="18.75" x14ac:dyDescent="0.3">
      <c r="A87" s="49"/>
      <c r="B87" s="49"/>
      <c r="C87" s="49"/>
      <c r="D87" s="49"/>
      <c r="E87" s="49"/>
      <c r="F87" s="49"/>
      <c r="G87" s="49"/>
      <c r="H87" s="49"/>
    </row>
    <row r="88" spans="1:8" ht="18.75" x14ac:dyDescent="0.3">
      <c r="A88" s="23"/>
      <c r="B88" s="23"/>
      <c r="C88" s="23"/>
      <c r="D88" s="23"/>
      <c r="E88" s="23"/>
      <c r="F88" s="23"/>
      <c r="G88" s="23"/>
      <c r="H88" s="23"/>
    </row>
    <row r="89" spans="1:8" ht="18.75" x14ac:dyDescent="0.3">
      <c r="A89" s="23"/>
      <c r="B89" s="24" t="s">
        <v>113</v>
      </c>
      <c r="C89" s="24"/>
      <c r="D89" s="24"/>
      <c r="E89" s="24" t="s">
        <v>114</v>
      </c>
      <c r="F89" s="23"/>
      <c r="G89" s="23"/>
      <c r="H89" s="23"/>
    </row>
    <row r="90" spans="1:8" ht="18.75" x14ac:dyDescent="0.3">
      <c r="A90" s="23"/>
      <c r="B90" s="24"/>
      <c r="C90" s="24"/>
      <c r="D90" s="24"/>
      <c r="E90" s="24"/>
      <c r="F90" s="23"/>
      <c r="G90" s="23"/>
      <c r="H90" s="23"/>
    </row>
    <row r="91" spans="1:8" ht="18.75" x14ac:dyDescent="0.3">
      <c r="A91" s="23"/>
      <c r="B91" s="24" t="s">
        <v>234</v>
      </c>
      <c r="C91" s="24"/>
      <c r="D91" s="24"/>
      <c r="E91" s="24" t="s">
        <v>116</v>
      </c>
      <c r="F91" s="23"/>
      <c r="G91" s="23"/>
      <c r="H91" s="23"/>
    </row>
    <row r="93" spans="1:8" x14ac:dyDescent="0.25">
      <c r="B93" s="1"/>
    </row>
  </sheetData>
  <mergeCells count="19">
    <mergeCell ref="A84:H84"/>
    <mergeCell ref="F11:G12"/>
    <mergeCell ref="H11:H13"/>
    <mergeCell ref="A77:A78"/>
    <mergeCell ref="B77:B78"/>
    <mergeCell ref="A82:H82"/>
    <mergeCell ref="A83:H83"/>
    <mergeCell ref="A8:B8"/>
    <mergeCell ref="A11:A13"/>
    <mergeCell ref="B11:B13"/>
    <mergeCell ref="C11:C13"/>
    <mergeCell ref="D11:D13"/>
    <mergeCell ref="E11:E13"/>
    <mergeCell ref="F1:H1"/>
    <mergeCell ref="F2:H2"/>
    <mergeCell ref="A4:H4"/>
    <mergeCell ref="A5:H5"/>
    <mergeCell ref="A6:H6"/>
    <mergeCell ref="A7:B7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</vt:lpstr>
      <vt:lpstr>отчет</vt:lpstr>
      <vt:lpstr>сведения на гос</vt:lpstr>
      <vt:lpstr>отчет на гос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2017-06-13T05:03:36Z</cp:lastPrinted>
  <dcterms:created xsi:type="dcterms:W3CDTF">2015-12-07T12:58:34Z</dcterms:created>
  <dcterms:modified xsi:type="dcterms:W3CDTF">2017-06-13T05:08:53Z</dcterms:modified>
</cp:coreProperties>
</file>